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1"/>
  </bookViews>
  <sheets>
    <sheet name="2021-2024 FlujoCompleto" sheetId="1" r:id="rId1"/>
    <sheet name="Acumulado_2024" sheetId="2" r:id="rId2"/>
    <sheet name="Acumulado_2023" sheetId="3" r:id="rId3"/>
  </sheets>
  <definedNames>
    <definedName name="_xlfn.IFERROR" hidden="1">#NAME?</definedName>
    <definedName name="_xlfn.SUMIFS" hidden="1">#NAME?</definedName>
    <definedName name="_xlnm.Print_Area" localSheetId="0">'2021-2024 FlujoCompleto'!$A$1:$N$295</definedName>
    <definedName name="_xlnm.Print_Area" localSheetId="2">'Acumulado_2023'!$A$1:$BK$295</definedName>
    <definedName name="_xlnm.Print_Area" localSheetId="1">'Acumulado_2024'!$A$1:$AB$264</definedName>
    <definedName name="MisHojas">{"Enero-Marzo 2018"}</definedName>
  </definedNames>
  <calcPr fullCalcOnLoad="1"/>
</workbook>
</file>

<file path=xl/sharedStrings.xml><?xml version="1.0" encoding="utf-8"?>
<sst xmlns="http://schemas.openxmlformats.org/spreadsheetml/2006/main" count="1541" uniqueCount="288">
  <si>
    <t>Total</t>
  </si>
  <si>
    <t>América</t>
  </si>
  <si>
    <t>América del Norte</t>
  </si>
  <si>
    <t>Canadá</t>
  </si>
  <si>
    <t>América Central</t>
  </si>
  <si>
    <t>Belice</t>
  </si>
  <si>
    <t>Costa Rica</t>
  </si>
  <si>
    <t>El Salvador</t>
  </si>
  <si>
    <t>Guatemala</t>
  </si>
  <si>
    <t>Honduras</t>
  </si>
  <si>
    <t>Nicaragua</t>
  </si>
  <si>
    <t>Panamá</t>
  </si>
  <si>
    <t>Islas del Caribe</t>
  </si>
  <si>
    <t>Cuba</t>
  </si>
  <si>
    <t>Dominicana, Rep.</t>
  </si>
  <si>
    <t>Haití</t>
  </si>
  <si>
    <t>Jamaica</t>
  </si>
  <si>
    <t>América del Sur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</si>
  <si>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</si>
  <si>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</si>
  <si>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</si>
  <si>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</si>
  <si>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</si>
  <si>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</si>
  <si>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</si>
  <si>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</si>
  <si>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</si>
  <si>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</si>
  <si>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Europa</t>
  </si>
  <si>
    <t>Bulgaria</t>
  </si>
  <si>
    <t>España</t>
  </si>
  <si>
    <t>Francia</t>
  </si>
  <si>
    <t>Italia</t>
  </si>
  <si>
    <t>Países Bajos (Holanda)</t>
  </si>
  <si>
    <t>Portugal</t>
  </si>
  <si>
    <t>Reino Unido</t>
  </si>
  <si>
    <t>Rusia</t>
  </si>
  <si>
    <t>Ucrania</t>
  </si>
  <si>
    <t>Asia</t>
  </si>
  <si>
    <t>Armenia</t>
  </si>
  <si>
    <t>China</t>
  </si>
  <si>
    <t>Filipinas</t>
  </si>
  <si>
    <t>India</t>
  </si>
  <si>
    <t>Irak</t>
  </si>
  <si>
    <t>Irán</t>
  </si>
  <si>
    <t>Nepal</t>
  </si>
  <si>
    <t>Pakistán</t>
  </si>
  <si>
    <t>Siria</t>
  </si>
  <si>
    <t>Taiwán</t>
  </si>
  <si>
    <t>Turquía</t>
  </si>
  <si>
    <t>África</t>
  </si>
  <si>
    <t>Camerún</t>
  </si>
  <si>
    <t>Egipto</t>
  </si>
  <si>
    <t>Eritrea</t>
  </si>
  <si>
    <t>Etiopía</t>
  </si>
  <si>
    <t>Nigeria</t>
  </si>
  <si>
    <t>Ruanda</t>
  </si>
  <si>
    <t>Rechazados</t>
  </si>
  <si>
    <t>Bermudas, Islas (R. Unido)</t>
  </si>
  <si>
    <t>Antigua y Barbuda</t>
  </si>
  <si>
    <t>Barbados</t>
  </si>
  <si>
    <t>Estonia</t>
  </si>
  <si>
    <t>Finlandia</t>
  </si>
  <si>
    <t>Noruega</t>
  </si>
  <si>
    <t>Indonesia</t>
  </si>
  <si>
    <t>Malasia</t>
  </si>
  <si>
    <t>Angola</t>
  </si>
  <si>
    <t>Gabón</t>
  </si>
  <si>
    <t>Las cifras se refieren a eventos debido a que una misma persona pudo haber entrado al país en más de una ocasión o fue rechazo más de una vez.</t>
  </si>
  <si>
    <t>Granada</t>
  </si>
  <si>
    <t>San Cristóbal y Nieves</t>
  </si>
  <si>
    <t>San Vicente y Las Granadinas</t>
  </si>
  <si>
    <t>Santa Lucía</t>
  </si>
  <si>
    <t>Trinidad y Tobago</t>
  </si>
  <si>
    <t>Turcos y Caicos, Islas (R. Unido)</t>
  </si>
  <si>
    <t>Guyana</t>
  </si>
  <si>
    <t>Surinam</t>
  </si>
  <si>
    <t>Albania</t>
  </si>
  <si>
    <t>Alemania</t>
  </si>
  <si>
    <t>Andorra</t>
  </si>
  <si>
    <t>Austria</t>
  </si>
  <si>
    <t>Bélgica</t>
  </si>
  <si>
    <t>Bielorrusia</t>
  </si>
  <si>
    <t>Bosnia-Herzegovina</t>
  </si>
  <si>
    <t>Checa, Rep.</t>
  </si>
  <si>
    <t>Croacia</t>
  </si>
  <si>
    <t>Dinamarca</t>
  </si>
  <si>
    <t>Eslovaquia</t>
  </si>
  <si>
    <t>Eslovenia</t>
  </si>
  <si>
    <t>Grecia</t>
  </si>
  <si>
    <t>Hungría</t>
  </si>
  <si>
    <t>Irlanda</t>
  </si>
  <si>
    <t>Islandia</t>
  </si>
  <si>
    <t>Letonia</t>
  </si>
  <si>
    <t>Liechtenstein</t>
  </si>
  <si>
    <t>Lituania</t>
  </si>
  <si>
    <t>Luxemburgo</t>
  </si>
  <si>
    <t>Macedonia</t>
  </si>
  <si>
    <t>Malta</t>
  </si>
  <si>
    <t>Moldavia</t>
  </si>
  <si>
    <t>Mónaco</t>
  </si>
  <si>
    <t>Montenegro</t>
  </si>
  <si>
    <t>Polonia</t>
  </si>
  <si>
    <t>San Marino</t>
  </si>
  <si>
    <t>Suecia</t>
  </si>
  <si>
    <t>Suiza</t>
  </si>
  <si>
    <t>Afganistán</t>
  </si>
  <si>
    <t>Arabia Saudita</t>
  </si>
  <si>
    <t>Azerbaiyán</t>
  </si>
  <si>
    <t>Bangladesh</t>
  </si>
  <si>
    <t>Bután</t>
  </si>
  <si>
    <t>Camboya</t>
  </si>
  <si>
    <t>Chipre</t>
  </si>
  <si>
    <t>Corea, R.P.D. (Norte)</t>
  </si>
  <si>
    <t>Corea, Rep. (Sur)</t>
  </si>
  <si>
    <t>Emiratos Árabes Unidos</t>
  </si>
  <si>
    <t>Georgia</t>
  </si>
  <si>
    <t>Hong Kong (China)</t>
  </si>
  <si>
    <t>Israel</t>
  </si>
  <si>
    <t>Japón</t>
  </si>
  <si>
    <t>Jordania</t>
  </si>
  <si>
    <t>Kazajistán</t>
  </si>
  <si>
    <t>Kirguistán</t>
  </si>
  <si>
    <t>Kuwait</t>
  </si>
  <si>
    <t>Laos</t>
  </si>
  <si>
    <t>Líbano</t>
  </si>
  <si>
    <t>Macao (China)</t>
  </si>
  <si>
    <t>Mianmar (Birmania)</t>
  </si>
  <si>
    <t>Mongolia</t>
  </si>
  <si>
    <t>Omán</t>
  </si>
  <si>
    <t>Palestina</t>
  </si>
  <si>
    <t>Qatar</t>
  </si>
  <si>
    <t>Singapur</t>
  </si>
  <si>
    <t>Sri Lanka</t>
  </si>
  <si>
    <t>Tailandia</t>
  </si>
  <si>
    <t>Tayikistán</t>
  </si>
  <si>
    <t>Turkmenistán</t>
  </si>
  <si>
    <t>Uzbekistán</t>
  </si>
  <si>
    <t>Vietnam</t>
  </si>
  <si>
    <t>Oceanía</t>
  </si>
  <si>
    <t>Australia</t>
  </si>
  <si>
    <t>Cocos, Islas</t>
  </si>
  <si>
    <t>Fiyi, Islas</t>
  </si>
  <si>
    <t>Kiribati</t>
  </si>
  <si>
    <t>Nueva Zelandia</t>
  </si>
  <si>
    <t>Samoa Occidental</t>
  </si>
  <si>
    <t>Argelia</t>
  </si>
  <si>
    <t>Benín</t>
  </si>
  <si>
    <t>Botsuana</t>
  </si>
  <si>
    <t>Burkina Faso</t>
  </si>
  <si>
    <t>Burundi</t>
  </si>
  <si>
    <t>Chad</t>
  </si>
  <si>
    <t>Congo, Rep.</t>
  </si>
  <si>
    <t>Congo, Rep. Dem.</t>
  </si>
  <si>
    <t>Costa de Marfil</t>
  </si>
  <si>
    <t>Djibouti</t>
  </si>
  <si>
    <t>Gambia</t>
  </si>
  <si>
    <t>Ghana</t>
  </si>
  <si>
    <t>Guinea</t>
  </si>
  <si>
    <t>Guinea Bissau</t>
  </si>
  <si>
    <t>Guinea Ecuatorial</t>
  </si>
  <si>
    <t>Kenia</t>
  </si>
  <si>
    <t>Liberia</t>
  </si>
  <si>
    <t>Libia</t>
  </si>
  <si>
    <t>Malaui</t>
  </si>
  <si>
    <t>Mali</t>
  </si>
  <si>
    <t>Marruecos</t>
  </si>
  <si>
    <t>Mauricio</t>
  </si>
  <si>
    <t>Mauritania</t>
  </si>
  <si>
    <t>Mozambique</t>
  </si>
  <si>
    <t>Santo Tomé y Príncipe</t>
  </si>
  <si>
    <t>Senegal</t>
  </si>
  <si>
    <t>Suazilandia</t>
  </si>
  <si>
    <t>Sudáfrica</t>
  </si>
  <si>
    <t>Sudán</t>
  </si>
  <si>
    <t>Tanzania</t>
  </si>
  <si>
    <t>Togo</t>
  </si>
  <si>
    <t>Túnez</t>
  </si>
  <si>
    <t>Uganda</t>
  </si>
  <si>
    <t>Zambia</t>
  </si>
  <si>
    <t>Zimbabue</t>
  </si>
  <si>
    <t>Bahréin</t>
  </si>
  <si>
    <t>Cabo Verde</t>
  </si>
  <si>
    <t>Lesoto</t>
  </si>
  <si>
    <t>Centroafricana, Rep.</t>
  </si>
  <si>
    <t>Namibia</t>
  </si>
  <si>
    <t>Seychelles, Islas</t>
  </si>
  <si>
    <t>Sierra Leona</t>
  </si>
  <si>
    <t>Maldivas</t>
  </si>
  <si>
    <t>Yemen</t>
  </si>
  <si>
    <t>Papúa Nueva Guinea</t>
  </si>
  <si>
    <t>Madagascar</t>
  </si>
  <si>
    <t>Níger</t>
  </si>
  <si>
    <t>Caimán, Islas (R. Unido)</t>
  </si>
  <si>
    <t>Brunei</t>
  </si>
  <si>
    <t>Somalia</t>
  </si>
  <si>
    <t>Vírgenes Británicas, Islas</t>
  </si>
  <si>
    <t>Vaticano</t>
  </si>
  <si>
    <t>Salomón, Islas</t>
  </si>
  <si>
    <t>Vanuatu</t>
  </si>
  <si>
    <t>Navidad, Islas</t>
  </si>
  <si>
    <t>Timor Oriental</t>
  </si>
  <si>
    <t>Cook, Islas</t>
  </si>
  <si>
    <t>Saharaui, Rep. Árabe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</si>
  <si>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Incluye a los nacidos en Puerto Rico.</t>
    </r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</si>
  <si>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</si>
  <si>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Bahamas (Commonwealth)</t>
  </si>
  <si>
    <t>Dominica (Commonwealth)</t>
  </si>
  <si>
    <t>Rumania</t>
  </si>
  <si>
    <t>Marshall, Islas</t>
  </si>
  <si>
    <t>Micronesia, Rep.</t>
  </si>
  <si>
    <t>Palaos, Rep.</t>
  </si>
  <si>
    <t>Enero</t>
  </si>
  <si>
    <t>Partic. %
Rech./Flujo</t>
  </si>
  <si>
    <t>Información preliminar.</t>
  </si>
  <si>
    <t>(Continúa)</t>
  </si>
  <si>
    <t>(Concluye)</t>
  </si>
  <si>
    <t>(-) Significa cero.     n.a. No aplica</t>
  </si>
  <si>
    <t>Información preliminar. Ver notas al final del cuadro.</t>
  </si>
  <si>
    <t>Continente/ país de nacionalidad</t>
  </si>
  <si>
    <t>Eventos de entrada</t>
  </si>
  <si>
    <t>Total de eventos</t>
  </si>
  <si>
    <t>La cifra de eventos de entrada no incluye a los eventos de rechazo, debido a que estos últimos no recibieron el permiso para internarse a México.</t>
  </si>
  <si>
    <t>Groenlandia</t>
  </si>
  <si>
    <t>Tonga</t>
  </si>
  <si>
    <t>Reunión, Islas</t>
  </si>
  <si>
    <t>Febrero</t>
  </si>
  <si>
    <t>Apátridas</t>
  </si>
  <si>
    <t>Marzo</t>
  </si>
  <si>
    <t>Faroe, Islas</t>
  </si>
  <si>
    <t>Samoa Americano</t>
  </si>
  <si>
    <t>Santa Helena (Terr. Ultram. R. Unido)</t>
  </si>
  <si>
    <t>Abril</t>
  </si>
  <si>
    <t>Terr. Británico del Océano Índico</t>
  </si>
  <si>
    <t>Anguila</t>
  </si>
  <si>
    <t>Gibraltar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</si>
  <si>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</si>
  <si>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</si>
  <si>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</si>
  <si>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</si>
  <si>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</si>
  <si>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</si>
  <si>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</si>
  <si>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</si>
  <si>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</si>
  <si>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Aruba (P. Bajos)</t>
  </si>
  <si>
    <t>Guadalupe (Francia)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</si>
  <si>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</si>
  <si>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Guam, Islas</t>
  </si>
  <si>
    <t>Nauru</t>
  </si>
  <si>
    <t>Tuvalu</t>
  </si>
  <si>
    <t>Comoras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</si>
  <si>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</si>
  <si>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</si>
  <si>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t>Wallis y Futuna, Islas</t>
  </si>
  <si>
    <t>Guayana Francesa</t>
  </si>
  <si>
    <t>Polinesia Francesa</t>
  </si>
  <si>
    <t>Fuente: Unidad de Política Migratoria, Registro e Identidad de Personas, SEGOB, con base en información del INM registrada en los puntos de internación a México.</t>
  </si>
  <si>
    <t>Nueva Caledonia</t>
  </si>
  <si>
    <t>San Martín, isla</t>
  </si>
  <si>
    <t>Mahoré</t>
  </si>
  <si>
    <t>Sudán del Sur, Rep.</t>
  </si>
  <si>
    <t>Montserrat (R. Unido)</t>
  </si>
  <si>
    <t>Malvinas, Islas</t>
  </si>
  <si>
    <t>Kosovo</t>
  </si>
  <si>
    <t>Martinica (Terr. Ultram. Francia)</t>
  </si>
  <si>
    <t>Vírgenes de EUA, Islas</t>
  </si>
  <si>
    <t>Pitcairn, Islas</t>
  </si>
  <si>
    <t>Tokelau</t>
  </si>
  <si>
    <t>Niue, Islas</t>
  </si>
  <si>
    <t>Eventos de personas extranjeras que fueron rechazadas por la autoridad migratoria mexicana, según continente y país de nacionalidad, 2023</t>
  </si>
  <si>
    <t>2023ᴾ</t>
  </si>
  <si>
    <t xml:space="preserve">- </t>
  </si>
  <si>
    <t>ACUMULADO 
2023</t>
  </si>
  <si>
    <t>2024ᴾ</t>
  </si>
  <si>
    <t>Eventos de personas extranjeras que fueron rechazadas por la autoridad migratoria mexicana, según continente y país de nacionalidad, 2024</t>
  </si>
  <si>
    <t>dato actualizado para Validacion 2023 (19 Jun 2024)</t>
  </si>
  <si>
    <t>dato actualizado para Mayo</t>
  </si>
  <si>
    <t>Z</t>
  </si>
  <si>
    <t>Eventos de personas extranjeras que fueron rechazadas por la autoridad migratoria mexicana, según continente y país de nacionalidad, enero-mayo de 2023 y 2024</t>
  </si>
  <si>
    <t>2RechEntr_Ene_May_Val2023_24_Comp.xls</t>
  </si>
  <si>
    <t>Enero-Mayo</t>
  </si>
  <si>
    <t>Diferencia en puntos %  
Rech./Flujo
2024/2023</t>
  </si>
  <si>
    <t/>
  </si>
  <si>
    <t>n. a.</t>
  </si>
  <si>
    <t>X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</si>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</sst>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;\-;_-&quot;-&quot;_-;_-@_-"/>
    <numFmt numFmtId="165" formatCode="0.0%"/>
    <numFmt numFmtId="166" formatCode="_-[$€-2]* #,##0.00_-;\-[$€-2]* #,##0.00_-;_-[$€-2]* &quot;-&quot;??_-"/>
    <numFmt numFmtId="167" formatCode="_-* #\ ##0_-;\-* #\ ##0_-;_-* &quot;-&quot;_-;_-@_-"/>
    <numFmt numFmtId="168" formatCode="0.00\ %"/>
    <numFmt numFmtId="169" formatCode="_-* #\ ###\ ##0_-;\-* #\ ###\ ##0_-;_-* &quot;-&quot;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Soberana Sans"/>
      <family val="3"/>
    </font>
    <font>
      <b/>
      <sz val="11"/>
      <color indexed="16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Soberana Sans"/>
      <family val="3"/>
    </font>
    <font>
      <b/>
      <sz val="9"/>
      <color indexed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8"/>
      <name val="Soberana Sans"/>
      <family val="3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Soberana Sans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FFFFF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Soberana Sans"/>
      <family val="3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5" tint="-0.4999699890613556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theme="0"/>
      <name val="Soberana Sans"/>
      <family val="3"/>
    </font>
    <font>
      <b/>
      <sz val="9"/>
      <color theme="5" tint="-0.4999699890613556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Soberana Sans"/>
      <family val="3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1" fontId="2" fillId="0" borderId="0">
      <alignment/>
      <protection/>
    </xf>
    <xf numFmtId="0" fontId="52" fillId="29" borderId="1" applyNumberFormat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30" borderId="0" applyNumberFormat="0" applyBorder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21" borderId="6" applyNumberFormat="0" applyAlignment="0" applyProtection="0"/>
    <xf numFmtId="0" fontId="2" fillId="0" borderId="0">
      <alignment horizontal="left" wrapText="1" indent="2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0" fillId="0" borderId="8" applyNumberFormat="0" applyFill="0" applyAlignment="0" applyProtection="0"/>
    <xf numFmtId="0" fontId="63" fillId="0" borderId="9" applyNumberFormat="0" applyFill="0" applyAlignment="0" applyProtection="0"/>
  </cellStyleXfs>
  <cellXfs count="235">
    <xf numFmtId="0" fontId="0" fillId="0" borderId="0" xfId="0" applyFont="1" applyAlignment="1">
      <alignment/>
    </xf>
    <xf numFmtId="0" fontId="64" fillId="0" borderId="10" xfId="0" applyFont="1" applyBorder="1" applyAlignment="1">
      <alignment horizontal="left" vertical="top" wrapText="1" indent="4"/>
    </xf>
    <xf numFmtId="0" fontId="65" fillId="0" borderId="0" xfId="0" applyFont="1" applyAlignment="1" applyProtection="1" quotePrefix="1">
      <alignment/>
      <protection locked="0"/>
    </xf>
    <xf numFmtId="0" fontId="65" fillId="0" borderId="0" xfId="0" applyFont="1" applyAlignment="1" applyProtection="1">
      <alignment/>
      <protection locked="0"/>
    </xf>
    <xf numFmtId="1" fontId="9" fillId="0" borderId="0" xfId="0" applyNumberFormat="1" applyFont="1" applyAlignment="1" applyProtection="1">
      <alignment horizontal="right"/>
      <protection locked="0"/>
    </xf>
    <xf numFmtId="0" fontId="65" fillId="0" borderId="0" xfId="0" applyFont="1" applyAlignment="1" applyProtection="1">
      <alignment horizontal="right"/>
      <protection locked="0"/>
    </xf>
    <xf numFmtId="0" fontId="66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167" fontId="6" fillId="0" borderId="0" xfId="620" applyNumberFormat="1" applyFont="1" applyAlignment="1" applyProtection="1">
      <alignment horizontal="right" vertical="center"/>
      <protection locked="0"/>
    </xf>
    <xf numFmtId="167" fontId="7" fillId="0" borderId="0" xfId="620" applyNumberFormat="1" applyFont="1" applyAlignment="1" applyProtection="1">
      <alignment horizontal="right" vertical="center"/>
      <protection locked="0"/>
    </xf>
    <xf numFmtId="10" fontId="7" fillId="0" borderId="0" xfId="665" applyNumberFormat="1" applyFont="1" applyFill="1" applyBorder="1" applyAlignment="1" applyProtection="1">
      <alignment horizontal="right" vertical="center"/>
      <protection locked="0"/>
    </xf>
    <xf numFmtId="165" fontId="68" fillId="0" borderId="0" xfId="665" applyNumberFormat="1" applyFont="1" applyFill="1" applyBorder="1" applyAlignment="1" applyProtection="1">
      <alignment horizontal="right"/>
      <protection locked="0"/>
    </xf>
    <xf numFmtId="0" fontId="69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 horizontal="right" vertical="center"/>
      <protection locked="0"/>
    </xf>
    <xf numFmtId="0" fontId="3" fillId="33" borderId="11" xfId="62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12" xfId="621" applyFont="1" applyFill="1" applyBorder="1" applyAlignment="1" applyProtection="1">
      <alignment horizontal="center" vertical="center"/>
      <protection locked="0"/>
    </xf>
    <xf numFmtId="0" fontId="3" fillId="33" borderId="13" xfId="621" applyFont="1" applyFill="1" applyBorder="1" applyAlignment="1" applyProtection="1">
      <alignment horizontal="center" vertical="center"/>
      <protection locked="0"/>
    </xf>
    <xf numFmtId="0" fontId="3" fillId="33" borderId="14" xfId="621" applyFont="1" applyFill="1" applyBorder="1" applyAlignment="1" applyProtection="1">
      <alignment horizontal="center" vertical="center" wrapText="1"/>
      <protection locked="0"/>
    </xf>
    <xf numFmtId="0" fontId="3" fillId="34" borderId="14" xfId="621" applyFont="1" applyFill="1" applyBorder="1" applyAlignment="1" applyProtection="1">
      <alignment horizontal="center" vertical="center" wrapText="1"/>
      <protection locked="0"/>
    </xf>
    <xf numFmtId="0" fontId="3" fillId="33" borderId="15" xfId="621" applyFont="1" applyFill="1" applyBorder="1" applyAlignment="1" applyProtection="1">
      <alignment horizontal="center" vertical="center"/>
      <protection locked="0"/>
    </xf>
    <xf numFmtId="0" fontId="68" fillId="0" borderId="16" xfId="0" applyFont="1" applyBorder="1" applyAlignment="1" applyProtection="1">
      <alignment horizontal="center" vertical="center"/>
      <protection locked="0"/>
    </xf>
    <xf numFmtId="0" fontId="68" fillId="0" borderId="17" xfId="0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5" fillId="0" borderId="18" xfId="0" applyFont="1" applyBorder="1" applyAlignment="1" applyProtection="1">
      <alignment horizontal="right"/>
      <protection locked="0"/>
    </xf>
    <xf numFmtId="0" fontId="7" fillId="33" borderId="10" xfId="620" applyFont="1" applyFill="1" applyBorder="1" applyAlignment="1" applyProtection="1">
      <alignment horizontal="left" vertical="center" indent="1"/>
      <protection locked="0"/>
    </xf>
    <xf numFmtId="169" fontId="6" fillId="33" borderId="0" xfId="620" applyNumberFormat="1" applyFont="1" applyFill="1" applyAlignment="1" applyProtection="1">
      <alignment horizontal="right" vertical="center"/>
      <protection locked="0"/>
    </xf>
    <xf numFmtId="169" fontId="7" fillId="33" borderId="0" xfId="620" applyNumberFormat="1" applyFont="1" applyFill="1" applyAlignment="1" applyProtection="1">
      <alignment horizontal="right" vertical="center"/>
      <protection locked="0"/>
    </xf>
    <xf numFmtId="168" fontId="7" fillId="33" borderId="0" xfId="665" applyNumberFormat="1" applyFont="1" applyFill="1" applyBorder="1" applyAlignment="1" applyProtection="1">
      <alignment horizontal="right" indent="1"/>
      <protection locked="0"/>
    </xf>
    <xf numFmtId="10" fontId="7" fillId="33" borderId="0" xfId="665" applyNumberFormat="1" applyFont="1" applyFill="1" applyBorder="1" applyAlignment="1" applyProtection="1">
      <alignment horizontal="right" vertical="center"/>
      <protection locked="0"/>
    </xf>
    <xf numFmtId="168" fontId="68" fillId="33" borderId="18" xfId="665" applyNumberFormat="1" applyFont="1" applyFill="1" applyBorder="1" applyAlignment="1" applyProtection="1">
      <alignment horizontal="right" indent="1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169" fontId="6" fillId="0" borderId="0" xfId="0" applyNumberFormat="1" applyFont="1" applyAlignment="1" applyProtection="1">
      <alignment horizontal="right" vertical="center"/>
      <protection locked="0"/>
    </xf>
    <xf numFmtId="169" fontId="68" fillId="0" borderId="0" xfId="0" applyNumberFormat="1" applyFont="1" applyAlignment="1" applyProtection="1">
      <alignment horizontal="right" vertical="center"/>
      <protection locked="0"/>
    </xf>
    <xf numFmtId="168" fontId="68" fillId="0" borderId="0" xfId="0" applyNumberFormat="1" applyFont="1" applyAlignment="1" applyProtection="1">
      <alignment horizontal="right" indent="1"/>
      <protection locked="0"/>
    </xf>
    <xf numFmtId="10" fontId="68" fillId="0" borderId="0" xfId="0" applyNumberFormat="1" applyFont="1" applyAlignment="1" applyProtection="1">
      <alignment horizontal="right" vertical="center"/>
      <protection locked="0"/>
    </xf>
    <xf numFmtId="168" fontId="68" fillId="0" borderId="18" xfId="665" applyNumberFormat="1" applyFont="1" applyFill="1" applyBorder="1" applyAlignment="1" applyProtection="1">
      <alignment horizontal="right" indent="1"/>
      <protection locked="0"/>
    </xf>
    <xf numFmtId="0" fontId="68" fillId="33" borderId="10" xfId="0" applyFont="1" applyFill="1" applyBorder="1" applyAlignment="1" applyProtection="1">
      <alignment horizontal="left" vertical="center" indent="2"/>
      <protection locked="0"/>
    </xf>
    <xf numFmtId="169" fontId="6" fillId="33" borderId="0" xfId="0" applyNumberFormat="1" applyFont="1" applyFill="1" applyAlignment="1" applyProtection="1">
      <alignment horizontal="right" vertical="center"/>
      <protection locked="0"/>
    </xf>
    <xf numFmtId="169" fontId="68" fillId="33" borderId="0" xfId="0" applyNumberFormat="1" applyFont="1" applyFill="1" applyAlignment="1" applyProtection="1">
      <alignment horizontal="right" vertical="center"/>
      <protection locked="0"/>
    </xf>
    <xf numFmtId="0" fontId="68" fillId="0" borderId="10" xfId="0" applyFont="1" applyBorder="1" applyAlignment="1" applyProtection="1">
      <alignment horizontal="left" vertical="center" indent="2"/>
      <protection locked="0"/>
    </xf>
    <xf numFmtId="0" fontId="7" fillId="33" borderId="10" xfId="620" applyFont="1" applyFill="1" applyBorder="1" applyAlignment="1" applyProtection="1">
      <alignment horizontal="left" vertical="center" wrapText="1" indent="3"/>
      <protection locked="0"/>
    </xf>
    <xf numFmtId="0" fontId="64" fillId="0" borderId="10" xfId="0" applyFont="1" applyBorder="1" applyAlignment="1" applyProtection="1">
      <alignment horizontal="left" vertical="top" wrapText="1" indent="4"/>
      <protection locked="0"/>
    </xf>
    <xf numFmtId="169" fontId="70" fillId="0" borderId="0" xfId="0" applyNumberFormat="1" applyFont="1" applyAlignment="1" applyProtection="1">
      <alignment horizontal="right" vertical="center"/>
      <protection locked="0"/>
    </xf>
    <xf numFmtId="168" fontId="7" fillId="35" borderId="0" xfId="665" applyNumberFormat="1" applyFont="1" applyFill="1" applyBorder="1" applyAlignment="1" applyProtection="1">
      <alignment horizontal="right" indent="1"/>
      <protection locked="0"/>
    </xf>
    <xf numFmtId="10" fontId="7" fillId="35" borderId="0" xfId="665" applyNumberFormat="1" applyFont="1" applyFill="1" applyBorder="1" applyAlignment="1" applyProtection="1">
      <alignment horizontal="right" vertical="center"/>
      <protection locked="0"/>
    </xf>
    <xf numFmtId="10" fontId="13" fillId="0" borderId="0" xfId="665" applyNumberFormat="1" applyFont="1" applyFill="1" applyBorder="1" applyAlignment="1" applyProtection="1">
      <alignment horizontal="right" vertical="center"/>
      <protection locked="0"/>
    </xf>
    <xf numFmtId="168" fontId="68" fillId="36" borderId="18" xfId="665" applyNumberFormat="1" applyFont="1" applyFill="1" applyBorder="1" applyAlignment="1" applyProtection="1">
      <alignment horizontal="right" indent="1"/>
      <protection locked="0"/>
    </xf>
    <xf numFmtId="169" fontId="3" fillId="0" borderId="0" xfId="620" applyNumberFormat="1" applyFont="1" applyAlignment="1" applyProtection="1">
      <alignment horizontal="right" vertical="center"/>
      <protection locked="0"/>
    </xf>
    <xf numFmtId="10" fontId="70" fillId="0" borderId="0" xfId="0" applyNumberFormat="1" applyFont="1" applyAlignment="1" applyProtection="1">
      <alignment horizontal="right" vertical="center"/>
      <protection locked="0"/>
    </xf>
    <xf numFmtId="0" fontId="7" fillId="33" borderId="10" xfId="620" applyFont="1" applyFill="1" applyBorder="1" applyAlignment="1" applyProtection="1">
      <alignment horizontal="left" vertical="center" wrapText="1" indent="2"/>
      <protection locked="0"/>
    </xf>
    <xf numFmtId="0" fontId="64" fillId="0" borderId="10" xfId="0" applyFont="1" applyBorder="1" applyAlignment="1" applyProtection="1">
      <alignment horizontal="left" vertical="top" wrapText="1" indent="3"/>
      <protection locked="0"/>
    </xf>
    <xf numFmtId="0" fontId="64" fillId="0" borderId="19" xfId="0" applyFont="1" applyBorder="1" applyAlignment="1" applyProtection="1">
      <alignment vertical="top" wrapText="1"/>
      <protection locked="0"/>
    </xf>
    <xf numFmtId="167" fontId="64" fillId="0" borderId="20" xfId="0" applyNumberFormat="1" applyFont="1" applyBorder="1" applyAlignment="1" applyProtection="1">
      <alignment vertical="top" wrapText="1"/>
      <protection locked="0"/>
    </xf>
    <xf numFmtId="168" fontId="71" fillId="0" borderId="20" xfId="0" applyNumberFormat="1" applyFont="1" applyBorder="1" applyAlignment="1" applyProtection="1">
      <alignment vertical="top" wrapText="1"/>
      <protection locked="0"/>
    </xf>
    <xf numFmtId="0" fontId="71" fillId="0" borderId="20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70" fillId="0" borderId="20" xfId="0" applyFont="1" applyBorder="1" applyAlignment="1" applyProtection="1">
      <alignment/>
      <protection locked="0"/>
    </xf>
    <xf numFmtId="0" fontId="70" fillId="0" borderId="20" xfId="0" applyFont="1" applyBorder="1" applyAlignment="1" applyProtection="1">
      <alignment horizontal="right" indent="4"/>
      <protection locked="0"/>
    </xf>
    <xf numFmtId="165" fontId="68" fillId="0" borderId="21" xfId="665" applyNumberFormat="1" applyFont="1" applyFill="1" applyBorder="1" applyAlignment="1" applyProtection="1">
      <alignment horizontal="right" indent="2"/>
      <protection locked="0"/>
    </xf>
    <xf numFmtId="0" fontId="70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64" fontId="70" fillId="0" borderId="0" xfId="0" applyNumberFormat="1" applyFont="1" applyAlignment="1" applyProtection="1">
      <alignment/>
      <protection locked="0"/>
    </xf>
    <xf numFmtId="165" fontId="65" fillId="0" borderId="0" xfId="665" applyNumberFormat="1" applyFont="1" applyFill="1" applyAlignment="1" applyProtection="1">
      <alignment horizontal="right"/>
      <protection locked="0"/>
    </xf>
    <xf numFmtId="0" fontId="72" fillId="0" borderId="0" xfId="0" applyFont="1" applyAlignment="1" applyProtection="1">
      <alignment horizontal="left" vertical="top"/>
      <protection locked="0"/>
    </xf>
    <xf numFmtId="0" fontId="6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/>
      <protection locked="0"/>
    </xf>
    <xf numFmtId="0" fontId="72" fillId="0" borderId="0" xfId="0" applyFont="1" applyAlignment="1" applyProtection="1">
      <alignment horizontal="left"/>
      <protection locked="0"/>
    </xf>
    <xf numFmtId="0" fontId="6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vertical="center"/>
      <protection locked="0"/>
    </xf>
    <xf numFmtId="165" fontId="65" fillId="0" borderId="18" xfId="665" applyNumberFormat="1" applyFont="1" applyFill="1" applyBorder="1" applyAlignment="1" applyProtection="1">
      <alignment horizontal="right"/>
      <protection locked="0"/>
    </xf>
    <xf numFmtId="10" fontId="13" fillId="0" borderId="0" xfId="665" applyNumberFormat="1" applyFont="1" applyFill="1" applyBorder="1" applyAlignment="1" applyProtection="1">
      <alignment horizontal="left" vertical="center" indent="4"/>
      <protection locked="0"/>
    </xf>
    <xf numFmtId="168" fontId="7" fillId="0" borderId="0" xfId="665" applyNumberFormat="1" applyFont="1" applyFill="1" applyBorder="1" applyAlignment="1" applyProtection="1">
      <alignment horizontal="right" indent="1"/>
      <protection locked="0"/>
    </xf>
    <xf numFmtId="169" fontId="70" fillId="0" borderId="0" xfId="0" applyNumberFormat="1" applyFont="1" applyAlignment="1" applyProtection="1">
      <alignment horizontal="right"/>
      <protection locked="0"/>
    </xf>
    <xf numFmtId="0" fontId="71" fillId="0" borderId="20" xfId="0" applyFont="1" applyBorder="1" applyAlignment="1" applyProtection="1">
      <alignment horizontal="left" vertical="top" wrapText="1" indent="3"/>
      <protection locked="0"/>
    </xf>
    <xf numFmtId="0" fontId="70" fillId="0" borderId="20" xfId="0" applyFont="1" applyBorder="1" applyAlignment="1" applyProtection="1">
      <alignment horizontal="left" indent="4"/>
      <protection locked="0"/>
    </xf>
    <xf numFmtId="165" fontId="68" fillId="0" borderId="21" xfId="665" applyNumberFormat="1" applyFont="1" applyFill="1" applyBorder="1" applyAlignment="1" applyProtection="1">
      <alignment horizontal="left" indent="4"/>
      <protection locked="0"/>
    </xf>
    <xf numFmtId="169" fontId="7" fillId="33" borderId="0" xfId="620" applyNumberFormat="1" applyFont="1" applyFill="1" applyAlignment="1" applyProtection="1">
      <alignment vertical="center"/>
      <protection locked="0"/>
    </xf>
    <xf numFmtId="10" fontId="70" fillId="0" borderId="0" xfId="0" applyNumberFormat="1" applyFont="1" applyAlignment="1" applyProtection="1">
      <alignment horizontal="right"/>
      <protection locked="0"/>
    </xf>
    <xf numFmtId="10" fontId="68" fillId="0" borderId="0" xfId="665" applyNumberFormat="1" applyFont="1" applyBorder="1" applyAlignment="1" applyProtection="1">
      <alignment horizontal="right"/>
      <protection locked="0"/>
    </xf>
    <xf numFmtId="169" fontId="3" fillId="0" borderId="0" xfId="620" applyNumberFormat="1" applyFont="1" applyAlignment="1" applyProtection="1" quotePrefix="1">
      <alignment horizontal="right" vertical="center"/>
      <protection locked="0"/>
    </xf>
    <xf numFmtId="10" fontId="70" fillId="0" borderId="0" xfId="665" applyNumberFormat="1" applyFont="1" applyFill="1" applyBorder="1" applyAlignment="1" applyProtection="1">
      <alignment horizontal="right"/>
      <protection locked="0"/>
    </xf>
    <xf numFmtId="0" fontId="65" fillId="0" borderId="19" xfId="0" applyFont="1" applyBorder="1" applyAlignment="1" applyProtection="1">
      <alignment/>
      <protection locked="0"/>
    </xf>
    <xf numFmtId="167" fontId="70" fillId="0" borderId="20" xfId="0" applyNumberFormat="1" applyFont="1" applyBorder="1" applyAlignment="1" applyProtection="1">
      <alignment horizontal="right" vertical="center"/>
      <protection locked="0"/>
    </xf>
    <xf numFmtId="10" fontId="68" fillId="0" borderId="20" xfId="665" applyNumberFormat="1" applyFont="1" applyBorder="1" applyAlignment="1" applyProtection="1">
      <alignment horizontal="right"/>
      <protection locked="0"/>
    </xf>
    <xf numFmtId="167" fontId="3" fillId="0" borderId="20" xfId="620" applyNumberFormat="1" applyFont="1" applyBorder="1" applyAlignment="1" applyProtection="1" quotePrefix="1">
      <alignment horizontal="right" vertical="center"/>
      <protection locked="0"/>
    </xf>
    <xf numFmtId="167" fontId="70" fillId="0" borderId="20" xfId="0" applyNumberFormat="1" applyFont="1" applyBorder="1" applyAlignment="1" applyProtection="1">
      <alignment/>
      <protection locked="0"/>
    </xf>
    <xf numFmtId="10" fontId="70" fillId="0" borderId="20" xfId="665" applyNumberFormat="1" applyFont="1" applyBorder="1" applyAlignment="1" applyProtection="1">
      <alignment horizontal="right" indent="2"/>
      <protection locked="0"/>
    </xf>
    <xf numFmtId="10" fontId="70" fillId="0" borderId="20" xfId="665" applyNumberFormat="1" applyFont="1" applyFill="1" applyBorder="1" applyAlignment="1" applyProtection="1">
      <alignment horizontal="right"/>
      <protection locked="0"/>
    </xf>
    <xf numFmtId="0" fontId="73" fillId="0" borderId="21" xfId="0" applyFont="1" applyBorder="1" applyAlignment="1" applyProtection="1">
      <alignment horizontal="right" indent="2"/>
      <protection locked="0"/>
    </xf>
    <xf numFmtId="167" fontId="70" fillId="0" borderId="0" xfId="0" applyNumberFormat="1" applyFont="1" applyAlignment="1" applyProtection="1">
      <alignment horizontal="right" vertical="center"/>
      <protection locked="0"/>
    </xf>
    <xf numFmtId="167" fontId="3" fillId="0" borderId="0" xfId="620" applyNumberFormat="1" applyFont="1" applyAlignment="1" applyProtection="1" quotePrefix="1">
      <alignment horizontal="right" vertical="center"/>
      <protection locked="0"/>
    </xf>
    <xf numFmtId="167" fontId="70" fillId="0" borderId="0" xfId="0" applyNumberFormat="1" applyFont="1" applyAlignment="1" applyProtection="1">
      <alignment/>
      <protection locked="0"/>
    </xf>
    <xf numFmtId="0" fontId="8" fillId="0" borderId="0" xfId="619" applyFont="1" applyAlignment="1" applyProtection="1">
      <alignment horizontal="left" vertical="center"/>
      <protection locked="0"/>
    </xf>
    <xf numFmtId="0" fontId="8" fillId="0" borderId="0" xfId="619" applyFont="1" applyAlignment="1" applyProtection="1">
      <alignment horizontal="justify" vertical="center"/>
      <protection locked="0"/>
    </xf>
    <xf numFmtId="0" fontId="8" fillId="0" borderId="0" xfId="619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vertical="top"/>
      <protection locked="0"/>
    </xf>
    <xf numFmtId="3" fontId="4" fillId="0" borderId="0" xfId="0" applyNumberFormat="1" applyFont="1" applyAlignment="1" applyProtection="1">
      <alignment vertical="top" wrapText="1"/>
      <protection locked="0"/>
    </xf>
    <xf numFmtId="0" fontId="72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horizontal="left" vertical="center"/>
      <protection locked="0"/>
    </xf>
    <xf numFmtId="0" fontId="75" fillId="0" borderId="0" xfId="0" applyFont="1" applyAlignment="1" applyProtection="1">
      <alignment horizontal="right"/>
      <protection hidden="1" locked="0"/>
    </xf>
    <xf numFmtId="0" fontId="75" fillId="0" borderId="0" xfId="0" applyFont="1" applyAlignment="1" applyProtection="1">
      <alignment horizontal="left"/>
      <protection hidden="1" locked="0"/>
    </xf>
    <xf numFmtId="169" fontId="70" fillId="0" borderId="0" xfId="0" applyNumberFormat="1" applyFont="1" applyAlignment="1" applyProtection="1">
      <alignment horizontal="right" vertical="center"/>
      <protection hidden="1" locked="0"/>
    </xf>
    <xf numFmtId="169" fontId="68" fillId="33" borderId="0" xfId="0" applyNumberFormat="1" applyFont="1" applyFill="1" applyAlignment="1" applyProtection="1">
      <alignment horizontal="right" vertical="center"/>
      <protection hidden="1" locked="0"/>
    </xf>
    <xf numFmtId="0" fontId="70" fillId="0" borderId="0" xfId="0" applyFont="1" applyAlignment="1" applyProtection="1" quotePrefix="1">
      <alignment/>
      <protection locked="0"/>
    </xf>
    <xf numFmtId="41" fontId="6" fillId="0" borderId="0" xfId="620" applyNumberFormat="1" applyFont="1" applyAlignment="1" applyProtection="1">
      <alignment horizontal="right" vertical="center"/>
      <protection locked="0"/>
    </xf>
    <xf numFmtId="41" fontId="7" fillId="0" borderId="0" xfId="620" applyNumberFormat="1" applyFont="1" applyAlignment="1" applyProtection="1">
      <alignment horizontal="right" vertical="center" indent="3"/>
      <protection locked="0"/>
    </xf>
    <xf numFmtId="0" fontId="76" fillId="0" borderId="0" xfId="0" applyFont="1" applyAlignment="1" applyProtection="1">
      <alignment/>
      <protection locked="0"/>
    </xf>
    <xf numFmtId="0" fontId="70" fillId="33" borderId="22" xfId="0" applyFont="1" applyFill="1" applyBorder="1" applyAlignment="1" applyProtection="1">
      <alignment/>
      <protection locked="0"/>
    </xf>
    <xf numFmtId="0" fontId="70" fillId="33" borderId="23" xfId="0" applyFont="1" applyFill="1" applyBorder="1" applyAlignment="1" applyProtection="1">
      <alignment/>
      <protection locked="0"/>
    </xf>
    <xf numFmtId="0" fontId="70" fillId="33" borderId="14" xfId="0" applyFont="1" applyFill="1" applyBorder="1" applyAlignment="1" applyProtection="1">
      <alignment/>
      <protection locked="0"/>
    </xf>
    <xf numFmtId="0" fontId="70" fillId="33" borderId="18" xfId="0" applyFont="1" applyFill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70" fillId="0" borderId="17" xfId="0" applyFont="1" applyBorder="1" applyAlignment="1" applyProtection="1">
      <alignment/>
      <protection locked="0"/>
    </xf>
    <xf numFmtId="0" fontId="70" fillId="0" borderId="18" xfId="0" applyFont="1" applyBorder="1" applyAlignment="1" applyProtection="1">
      <alignment/>
      <protection locked="0"/>
    </xf>
    <xf numFmtId="169" fontId="68" fillId="0" borderId="0" xfId="0" applyNumberFormat="1" applyFont="1" applyAlignment="1" applyProtection="1">
      <alignment horizontal="right" vertical="center" indent="3"/>
      <protection locked="0"/>
    </xf>
    <xf numFmtId="0" fontId="70" fillId="35" borderId="18" xfId="0" applyFont="1" applyFill="1" applyBorder="1" applyAlignment="1" applyProtection="1">
      <alignment/>
      <protection locked="0"/>
    </xf>
    <xf numFmtId="10" fontId="68" fillId="0" borderId="0" xfId="0" applyNumberFormat="1" applyFont="1" applyAlignment="1" applyProtection="1">
      <alignment horizontal="right" vertical="center" indent="1"/>
      <protection locked="0"/>
    </xf>
    <xf numFmtId="169" fontId="70" fillId="0" borderId="0" xfId="0" applyNumberFormat="1" applyFont="1" applyAlignment="1" applyProtection="1">
      <alignment horizontal="right" vertical="center" indent="3"/>
      <protection locked="0"/>
    </xf>
    <xf numFmtId="10" fontId="70" fillId="0" borderId="0" xfId="0" applyNumberFormat="1" applyFont="1" applyAlignment="1" applyProtection="1">
      <alignment horizontal="right" vertical="center" indent="1"/>
      <protection locked="0"/>
    </xf>
    <xf numFmtId="0" fontId="70" fillId="0" borderId="21" xfId="0" applyFont="1" applyBorder="1" applyAlignment="1" applyProtection="1">
      <alignment/>
      <protection locked="0"/>
    </xf>
    <xf numFmtId="0" fontId="70" fillId="0" borderId="0" xfId="0" applyFont="1" applyAlignment="1" applyProtection="1">
      <alignment horizontal="right" vertical="center" indent="1"/>
      <protection locked="0"/>
    </xf>
    <xf numFmtId="164" fontId="70" fillId="0" borderId="17" xfId="0" applyNumberFormat="1" applyFont="1" applyBorder="1" applyAlignment="1" applyProtection="1">
      <alignment/>
      <protection locked="0"/>
    </xf>
    <xf numFmtId="167" fontId="70" fillId="0" borderId="0" xfId="0" applyNumberFormat="1" applyFont="1" applyAlignment="1" applyProtection="1">
      <alignment horizontal="right"/>
      <protection locked="0"/>
    </xf>
    <xf numFmtId="10" fontId="70" fillId="0" borderId="0" xfId="665" applyNumberFormat="1" applyFont="1" applyBorder="1" applyAlignment="1" applyProtection="1">
      <alignment horizontal="right" indent="1"/>
      <protection locked="0"/>
    </xf>
    <xf numFmtId="10" fontId="70" fillId="0" borderId="0" xfId="0" applyNumberFormat="1" applyFont="1" applyAlignment="1" applyProtection="1">
      <alignment horizontal="right" indent="1"/>
      <protection locked="0"/>
    </xf>
    <xf numFmtId="0" fontId="7" fillId="37" borderId="10" xfId="620" applyFont="1" applyFill="1" applyBorder="1" applyAlignment="1" applyProtection="1">
      <alignment horizontal="left" vertical="center" wrapText="1" indent="2"/>
      <protection locked="0"/>
    </xf>
    <xf numFmtId="0" fontId="70" fillId="0" borderId="19" xfId="0" applyFont="1" applyBorder="1" applyAlignment="1" applyProtection="1">
      <alignment/>
      <protection locked="0"/>
    </xf>
    <xf numFmtId="164" fontId="3" fillId="0" borderId="20" xfId="620" applyNumberFormat="1" applyFont="1" applyBorder="1" applyAlignment="1" applyProtection="1" quotePrefix="1">
      <alignment horizontal="right" vertical="center"/>
      <protection locked="0"/>
    </xf>
    <xf numFmtId="41" fontId="70" fillId="0" borderId="20" xfId="0" applyNumberFormat="1" applyFont="1" applyBorder="1" applyAlignment="1" applyProtection="1">
      <alignment/>
      <protection locked="0"/>
    </xf>
    <xf numFmtId="10" fontId="70" fillId="0" borderId="20" xfId="665" applyNumberFormat="1" applyFont="1" applyBorder="1" applyAlignment="1" applyProtection="1">
      <alignment horizontal="right" indent="1"/>
      <protection locked="0"/>
    </xf>
    <xf numFmtId="164" fontId="3" fillId="0" borderId="0" xfId="620" applyNumberFormat="1" applyFont="1" applyAlignment="1" applyProtection="1" quotePrefix="1">
      <alignment horizontal="right" vertical="center"/>
      <protection locked="0"/>
    </xf>
    <xf numFmtId="41" fontId="70" fillId="0" borderId="0" xfId="0" applyNumberFormat="1" applyFont="1" applyAlignment="1" applyProtection="1">
      <alignment/>
      <protection locked="0"/>
    </xf>
    <xf numFmtId="0" fontId="72" fillId="0" borderId="0" xfId="0" applyFont="1" applyAlignment="1" applyProtection="1">
      <alignment horizontal="justify" vertical="top"/>
      <protection locked="0"/>
    </xf>
    <xf numFmtId="3" fontId="4" fillId="0" borderId="0" xfId="0" applyNumberFormat="1" applyFont="1" applyAlignment="1" applyProtection="1">
      <alignment horizontal="justify" vertical="top" wrapText="1"/>
      <protection locked="0"/>
    </xf>
    <xf numFmtId="0" fontId="72" fillId="0" borderId="0" xfId="0" applyFont="1" applyAlignment="1" applyProtection="1">
      <alignment horizontal="justify" vertical="center"/>
      <protection locked="0"/>
    </xf>
    <xf numFmtId="3" fontId="4" fillId="0" borderId="0" xfId="0" applyNumberFormat="1" applyFont="1" applyAlignment="1" applyProtection="1">
      <alignment horizontal="justify" vertical="center"/>
      <protection locked="0"/>
    </xf>
    <xf numFmtId="169" fontId="70" fillId="0" borderId="0" xfId="0" applyNumberFormat="1" applyFont="1" applyAlignment="1" applyProtection="1">
      <alignment horizontal="right"/>
      <protection hidden="1" locked="0"/>
    </xf>
    <xf numFmtId="169" fontId="7" fillId="33" borderId="0" xfId="620" applyNumberFormat="1" applyFont="1" applyFill="1" applyAlignment="1" applyProtection="1">
      <alignment vertical="center"/>
      <protection hidden="1" locked="0"/>
    </xf>
    <xf numFmtId="3" fontId="6" fillId="0" borderId="0" xfId="0" applyNumberFormat="1" applyFont="1" applyAlignment="1" applyProtection="1" quotePrefix="1">
      <alignment/>
      <protection locked="0"/>
    </xf>
    <xf numFmtId="0" fontId="3" fillId="34" borderId="24" xfId="621" applyFont="1" applyFill="1" applyBorder="1" applyAlignment="1" applyProtection="1">
      <alignment horizontal="center" vertical="center" wrapText="1"/>
      <protection locked="0"/>
    </xf>
    <xf numFmtId="0" fontId="3" fillId="33" borderId="25" xfId="62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168" fontId="7" fillId="33" borderId="18" xfId="665" applyNumberFormat="1" applyFont="1" applyFill="1" applyBorder="1" applyAlignment="1" applyProtection="1">
      <alignment horizontal="right" indent="1"/>
      <protection locked="0"/>
    </xf>
    <xf numFmtId="168" fontId="68" fillId="0" borderId="18" xfId="0" applyNumberFormat="1" applyFont="1" applyBorder="1" applyAlignment="1" applyProtection="1">
      <alignment horizontal="right" indent="1"/>
      <protection locked="0"/>
    </xf>
    <xf numFmtId="41" fontId="6" fillId="0" borderId="10" xfId="0" applyNumberFormat="1" applyFont="1" applyBorder="1" applyAlignment="1" applyProtection="1">
      <alignment horizontal="right" vertical="center"/>
      <protection locked="0"/>
    </xf>
    <xf numFmtId="168" fontId="7" fillId="35" borderId="18" xfId="665" applyNumberFormat="1" applyFont="1" applyFill="1" applyBorder="1" applyAlignment="1" applyProtection="1">
      <alignment horizontal="right" indent="1"/>
      <protection locked="0"/>
    </xf>
    <xf numFmtId="167" fontId="70" fillId="0" borderId="10" xfId="0" applyNumberFormat="1" applyFont="1" applyBorder="1" applyAlignment="1" applyProtection="1">
      <alignment horizontal="right" vertical="center"/>
      <protection locked="0"/>
    </xf>
    <xf numFmtId="10" fontId="68" fillId="0" borderId="18" xfId="0" applyNumberFormat="1" applyFont="1" applyBorder="1" applyAlignment="1" applyProtection="1">
      <alignment horizontal="right" vertical="center" indent="1"/>
      <protection locked="0"/>
    </xf>
    <xf numFmtId="10" fontId="70" fillId="0" borderId="18" xfId="0" applyNumberFormat="1" applyFont="1" applyBorder="1" applyAlignment="1" applyProtection="1">
      <alignment horizontal="right" vertical="center" indent="1"/>
      <protection locked="0"/>
    </xf>
    <xf numFmtId="41" fontId="3" fillId="0" borderId="10" xfId="62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/>
      <protection locked="0"/>
    </xf>
    <xf numFmtId="164" fontId="3" fillId="0" borderId="19" xfId="620" applyNumberFormat="1" applyFont="1" applyBorder="1" applyAlignment="1" applyProtection="1" quotePrefix="1">
      <alignment horizontal="right" vertical="center"/>
      <protection locked="0"/>
    </xf>
    <xf numFmtId="0" fontId="72" fillId="0" borderId="0" xfId="0" applyFont="1" applyAlignment="1" applyProtection="1">
      <alignment vertical="top"/>
      <protection locked="0"/>
    </xf>
    <xf numFmtId="0" fontId="7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167" fontId="7" fillId="33" borderId="10" xfId="620" applyNumberFormat="1" applyFont="1" applyFill="1" applyBorder="1" applyAlignment="1" applyProtection="1">
      <alignment vertical="center"/>
      <protection hidden="1" locked="0"/>
    </xf>
    <xf numFmtId="0" fontId="64" fillId="0" borderId="10" xfId="0" applyFont="1" applyBorder="1" applyAlignment="1" applyProtection="1">
      <alignment horizontal="left" vertical="top" indent="4"/>
      <protection locked="0"/>
    </xf>
    <xf numFmtId="0" fontId="68" fillId="0" borderId="0" xfId="0" applyFont="1" applyAlignment="1" applyProtection="1">
      <alignment vertical="center" wrapText="1"/>
      <protection locked="0"/>
    </xf>
    <xf numFmtId="0" fontId="78" fillId="0" borderId="0" xfId="0" applyFont="1" applyAlignment="1" applyProtection="1">
      <alignment/>
      <protection locked="0"/>
    </xf>
    <xf numFmtId="0" fontId="70" fillId="33" borderId="26" xfId="0" applyFont="1" applyFill="1" applyBorder="1" applyAlignment="1" applyProtection="1">
      <alignment horizontal="center" vertical="center"/>
      <protection locked="0"/>
    </xf>
    <xf numFmtId="10" fontId="70" fillId="0" borderId="0" xfId="665" applyNumberFormat="1" applyFont="1" applyFill="1" applyBorder="1" applyAlignment="1" applyProtection="1">
      <alignment horizontal="right" indent="1"/>
      <protection locked="0"/>
    </xf>
    <xf numFmtId="10" fontId="70" fillId="0" borderId="20" xfId="665" applyNumberFormat="1" applyFont="1" applyFill="1" applyBorder="1" applyAlignment="1" applyProtection="1">
      <alignment horizontal="right" indent="1"/>
      <protection locked="0"/>
    </xf>
    <xf numFmtId="0" fontId="79" fillId="0" borderId="0" xfId="0" applyFont="1" applyAlignment="1" applyProtection="1">
      <alignment/>
      <protection locked="0"/>
    </xf>
    <xf numFmtId="167" fontId="7" fillId="0" borderId="0" xfId="620" applyNumberFormat="1" applyFont="1" applyAlignment="1">
      <alignment horizontal="right" vertical="center"/>
      <protection/>
    </xf>
    <xf numFmtId="169" fontId="70" fillId="0" borderId="0" xfId="0" applyNumberFormat="1" applyFont="1" applyAlignment="1" applyProtection="1">
      <alignment/>
      <protection locked="0"/>
    </xf>
    <xf numFmtId="169" fontId="7" fillId="0" borderId="0" xfId="620" applyNumberFormat="1" applyFont="1" applyAlignment="1" applyProtection="1">
      <alignment horizontal="right" vertical="center" indent="3"/>
      <protection locked="0"/>
    </xf>
    <xf numFmtId="169" fontId="76" fillId="0" borderId="0" xfId="0" applyNumberFormat="1" applyFont="1" applyAlignment="1" applyProtection="1">
      <alignment/>
      <protection locked="0"/>
    </xf>
    <xf numFmtId="169" fontId="3" fillId="33" borderId="14" xfId="621" applyNumberFormat="1" applyFont="1" applyFill="1" applyBorder="1" applyAlignment="1" applyProtection="1">
      <alignment horizontal="center" vertical="center" wrapText="1"/>
      <protection locked="0"/>
    </xf>
    <xf numFmtId="169" fontId="68" fillId="0" borderId="17" xfId="0" applyNumberFormat="1" applyFont="1" applyBorder="1" applyAlignment="1" applyProtection="1">
      <alignment horizontal="center" vertical="center"/>
      <protection locked="0"/>
    </xf>
    <xf numFmtId="169" fontId="70" fillId="0" borderId="20" xfId="0" applyNumberFormat="1" applyFont="1" applyBorder="1" applyAlignment="1" applyProtection="1">
      <alignment/>
      <protection locked="0"/>
    </xf>
    <xf numFmtId="169" fontId="70" fillId="0" borderId="0" xfId="0" applyNumberFormat="1" applyFont="1" applyAlignment="1" applyProtection="1">
      <alignment horizontal="center" vertical="center"/>
      <protection locked="0"/>
    </xf>
    <xf numFmtId="169" fontId="77" fillId="0" borderId="0" xfId="0" applyNumberFormat="1" applyFont="1" applyAlignment="1" applyProtection="1">
      <alignment/>
      <protection locked="0"/>
    </xf>
    <xf numFmtId="169" fontId="64" fillId="0" borderId="0" xfId="0" applyNumberFormat="1" applyFont="1" applyAlignment="1" applyProtection="1">
      <alignment horizontal="left" vertical="top"/>
      <protection locked="0"/>
    </xf>
    <xf numFmtId="169" fontId="7" fillId="0" borderId="0" xfId="620" applyNumberFormat="1" applyFont="1" applyAlignment="1" applyProtection="1" quotePrefix="1">
      <alignment horizontal="left" vertical="center" indent="3"/>
      <protection locked="0"/>
    </xf>
    <xf numFmtId="169" fontId="70" fillId="0" borderId="0" xfId="0" applyNumberFormat="1" applyFont="1" applyAlignment="1" applyProtection="1" quotePrefix="1">
      <alignment horizontal="right"/>
      <protection hidden="1" locked="0"/>
    </xf>
    <xf numFmtId="169" fontId="75" fillId="0" borderId="0" xfId="0" applyNumberFormat="1" applyFont="1" applyAlignment="1" applyProtection="1">
      <alignment horizontal="right"/>
      <protection hidden="1" locked="0"/>
    </xf>
    <xf numFmtId="169" fontId="80" fillId="33" borderId="0" xfId="0" applyNumberFormat="1" applyFont="1" applyFill="1" applyAlignment="1" applyProtection="1">
      <alignment horizontal="center" vertical="center"/>
      <protection locked="0"/>
    </xf>
    <xf numFmtId="0" fontId="81" fillId="0" borderId="0" xfId="0" applyFont="1" applyAlignment="1" applyProtection="1">
      <alignment/>
      <protection locked="0"/>
    </xf>
    <xf numFmtId="169" fontId="70" fillId="0" borderId="0" xfId="0" applyNumberFormat="1" applyFont="1" applyAlignment="1" applyProtection="1" quotePrefix="1">
      <alignment horizontal="right" vertical="center"/>
      <protection hidden="1" locked="0"/>
    </xf>
    <xf numFmtId="0" fontId="3" fillId="33" borderId="14" xfId="621" applyFont="1" applyFill="1" applyBorder="1" applyAlignment="1" applyProtection="1">
      <alignment horizontal="center" vertical="center" textRotation="90"/>
      <protection locked="0"/>
    </xf>
    <xf numFmtId="0" fontId="82" fillId="0" borderId="0" xfId="0" applyFont="1" applyAlignment="1" applyProtection="1">
      <alignment vertical="center" wrapText="1"/>
      <protection locked="0"/>
    </xf>
    <xf numFmtId="3" fontId="4" fillId="0" borderId="0" xfId="0" applyNumberFormat="1" applyFont="1" applyAlignment="1">
      <alignment vertical="top" wrapText="1"/>
    </xf>
    <xf numFmtId="0" fontId="72" fillId="0" borderId="0" xfId="0" applyFont="1" applyAlignment="1" applyProtection="1">
      <alignment vertical="center"/>
      <protection locked="0"/>
    </xf>
    <xf numFmtId="4" fontId="72" fillId="0" borderId="0" xfId="0" applyNumberFormat="1" applyFont="1" applyAlignment="1" applyProtection="1">
      <alignment horizontal="left" vertical="top"/>
      <protection locked="0"/>
    </xf>
    <xf numFmtId="4" fontId="8" fillId="0" borderId="0" xfId="619" applyNumberFormat="1" applyFont="1" applyAlignment="1" applyProtection="1">
      <alignment horizontal="left" vertical="center"/>
      <protection locked="0"/>
    </xf>
    <xf numFmtId="4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 applyProtection="1">
      <alignment horizontal="left" vertical="top"/>
      <protection locked="0"/>
    </xf>
    <xf numFmtId="4" fontId="72" fillId="0" borderId="0" xfId="0" applyNumberFormat="1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horizontal="left" vertical="center"/>
      <protection locked="0"/>
    </xf>
    <xf numFmtId="0" fontId="70" fillId="33" borderId="26" xfId="0" applyFont="1" applyFill="1" applyBorder="1" applyAlignment="1" applyProtection="1">
      <alignment vertical="center"/>
      <protection locked="0"/>
    </xf>
    <xf numFmtId="169" fontId="7" fillId="33" borderId="10" xfId="620" applyNumberFormat="1" applyFont="1" applyFill="1" applyBorder="1" applyAlignment="1" applyProtection="1">
      <alignment vertical="center"/>
      <protection locked="0"/>
    </xf>
    <xf numFmtId="169" fontId="6" fillId="0" borderId="10" xfId="0" applyNumberFormat="1" applyFont="1" applyBorder="1" applyAlignment="1" applyProtection="1">
      <alignment horizontal="right" vertical="center"/>
      <protection locked="0"/>
    </xf>
    <xf numFmtId="169" fontId="70" fillId="0" borderId="10" xfId="0" applyNumberFormat="1" applyFont="1" applyBorder="1" applyAlignment="1" applyProtection="1" quotePrefix="1">
      <alignment horizontal="right"/>
      <protection hidden="1" locked="0"/>
    </xf>
    <xf numFmtId="0" fontId="83" fillId="33" borderId="0" xfId="0" applyFont="1" applyFill="1" applyAlignment="1" applyProtection="1">
      <alignment horizontal="center" vertical="center"/>
      <protection locked="0"/>
    </xf>
    <xf numFmtId="0" fontId="3" fillId="34" borderId="18" xfId="621" applyFont="1" applyFill="1" applyBorder="1" applyAlignment="1" applyProtection="1">
      <alignment horizontal="center" vertical="center" wrapText="1"/>
      <protection locked="0"/>
    </xf>
    <xf numFmtId="0" fontId="3" fillId="34" borderId="27" xfId="621" applyFont="1" applyFill="1" applyBorder="1" applyAlignment="1" applyProtection="1">
      <alignment horizontal="center" vertical="center" wrapText="1"/>
      <protection locked="0"/>
    </xf>
    <xf numFmtId="0" fontId="3" fillId="33" borderId="0" xfId="621" applyFont="1" applyFill="1" applyAlignment="1" applyProtection="1">
      <alignment horizontal="center" vertical="center" wrapText="1"/>
      <protection locked="0"/>
    </xf>
    <xf numFmtId="0" fontId="3" fillId="34" borderId="0" xfId="621" applyFont="1" applyFill="1" applyAlignment="1" applyProtection="1">
      <alignment horizontal="center" vertical="center" wrapText="1"/>
      <protection locked="0"/>
    </xf>
    <xf numFmtId="0" fontId="3" fillId="33" borderId="0" xfId="621" applyFont="1" applyFill="1" applyAlignment="1" applyProtection="1">
      <alignment horizontal="center" vertical="center" textRotation="90"/>
      <protection locked="0"/>
    </xf>
    <xf numFmtId="0" fontId="70" fillId="33" borderId="0" xfId="0" applyFont="1" applyFill="1" applyAlignment="1" applyProtection="1">
      <alignment/>
      <protection locked="0"/>
    </xf>
    <xf numFmtId="169" fontId="3" fillId="33" borderId="0" xfId="621" applyNumberFormat="1" applyFont="1" applyFill="1" applyAlignment="1" applyProtection="1">
      <alignment horizontal="center" vertical="center" wrapText="1"/>
      <protection locked="0"/>
    </xf>
    <xf numFmtId="0" fontId="3" fillId="33" borderId="10" xfId="621" applyFont="1" applyFill="1" applyBorder="1" applyAlignment="1" applyProtection="1">
      <alignment horizontal="center" vertical="center"/>
      <protection locked="0"/>
    </xf>
    <xf numFmtId="0" fontId="70" fillId="33" borderId="27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169" fontId="68" fillId="0" borderId="0" xfId="0" applyNumberFormat="1" applyFont="1" applyAlignment="1" applyProtection="1">
      <alignment horizontal="center" vertical="center"/>
      <protection locked="0"/>
    </xf>
    <xf numFmtId="169" fontId="7" fillId="0" borderId="0" xfId="620" applyNumberFormat="1" applyFont="1" applyAlignment="1" applyProtection="1">
      <alignment horizontal="right" vertical="center"/>
      <protection locked="0"/>
    </xf>
    <xf numFmtId="10" fontId="68" fillId="0" borderId="0" xfId="0" applyNumberFormat="1" applyFont="1" applyAlignment="1" applyProtection="1">
      <alignment/>
      <protection locked="0"/>
    </xf>
    <xf numFmtId="10" fontId="68" fillId="0" borderId="0" xfId="665" applyNumberFormat="1" applyFont="1" applyFill="1" applyBorder="1" applyAlignment="1" applyProtection="1">
      <alignment horizontal="right"/>
      <protection locked="0"/>
    </xf>
    <xf numFmtId="169" fontId="65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justify" vertical="top"/>
      <protection locked="0"/>
    </xf>
    <xf numFmtId="0" fontId="8" fillId="0" borderId="0" xfId="619" applyFont="1" applyAlignment="1" applyProtection="1">
      <alignment horizontal="justify" vertical="center"/>
      <protection locked="0"/>
    </xf>
    <xf numFmtId="0" fontId="82" fillId="0" borderId="0" xfId="0" applyFont="1" applyAlignment="1" applyProtection="1">
      <alignment horizontal="center" vertical="center" wrapText="1"/>
      <protection locked="0"/>
    </xf>
    <xf numFmtId="0" fontId="70" fillId="34" borderId="28" xfId="0" applyFont="1" applyFill="1" applyBorder="1" applyAlignment="1" applyProtection="1">
      <alignment horizontal="center" vertical="center"/>
      <protection locked="0"/>
    </xf>
    <xf numFmtId="0" fontId="70" fillId="34" borderId="10" xfId="0" applyFont="1" applyFill="1" applyBorder="1" applyAlignment="1" applyProtection="1">
      <alignment horizontal="center" vertical="center"/>
      <protection locked="0"/>
    </xf>
    <xf numFmtId="0" fontId="70" fillId="34" borderId="25" xfId="0" applyFont="1" applyFill="1" applyBorder="1" applyAlignment="1" applyProtection="1">
      <alignment horizontal="center" vertical="center"/>
      <protection locked="0"/>
    </xf>
    <xf numFmtId="0" fontId="70" fillId="33" borderId="29" xfId="0" applyFont="1" applyFill="1" applyBorder="1" applyAlignment="1" applyProtection="1">
      <alignment horizontal="center"/>
      <protection locked="0"/>
    </xf>
    <xf numFmtId="0" fontId="3" fillId="34" borderId="23" xfId="621" applyFont="1" applyFill="1" applyBorder="1" applyAlignment="1" applyProtection="1">
      <alignment horizontal="center" vertical="center" wrapText="1"/>
      <protection locked="0"/>
    </xf>
    <xf numFmtId="0" fontId="3" fillId="34" borderId="18" xfId="621" applyFont="1" applyFill="1" applyBorder="1" applyAlignment="1" applyProtection="1">
      <alignment horizontal="center" vertical="center" wrapText="1"/>
      <protection locked="0"/>
    </xf>
    <xf numFmtId="0" fontId="3" fillId="34" borderId="27" xfId="621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 applyProtection="1">
      <alignment horizontal="center"/>
      <protection locked="0"/>
    </xf>
    <xf numFmtId="0" fontId="70" fillId="34" borderId="32" xfId="0" applyFont="1" applyFill="1" applyBorder="1" applyAlignment="1" applyProtection="1">
      <alignment horizontal="center" vertical="center"/>
      <protection locked="0"/>
    </xf>
    <xf numFmtId="0" fontId="70" fillId="34" borderId="33" xfId="0" applyFont="1" applyFill="1" applyBorder="1" applyAlignment="1" applyProtection="1">
      <alignment horizontal="center" vertical="center"/>
      <protection locked="0"/>
    </xf>
    <xf numFmtId="0" fontId="70" fillId="34" borderId="34" xfId="0" applyFont="1" applyFill="1" applyBorder="1" applyAlignment="1" applyProtection="1">
      <alignment horizontal="center" vertical="center"/>
      <protection locked="0"/>
    </xf>
    <xf numFmtId="0" fontId="70" fillId="33" borderId="35" xfId="0" applyFont="1" applyFill="1" applyBorder="1" applyAlignment="1" applyProtection="1">
      <alignment horizontal="center" vertical="center"/>
      <protection locked="0"/>
    </xf>
    <xf numFmtId="0" fontId="70" fillId="33" borderId="26" xfId="0" applyFont="1" applyFill="1" applyBorder="1" applyAlignment="1" applyProtection="1">
      <alignment horizontal="center" vertical="center"/>
      <protection locked="0"/>
    </xf>
    <xf numFmtId="0" fontId="70" fillId="33" borderId="36" xfId="0" applyFont="1" applyFill="1" applyBorder="1" applyAlignment="1" applyProtection="1">
      <alignment horizontal="center" vertical="center"/>
      <protection locked="0"/>
    </xf>
  </cellXfs>
  <cellStyles count="6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Euro" xfId="47"/>
    <cellStyle name="Hyperlink" xfId="48"/>
    <cellStyle name="Hipervínculo 10" xfId="49"/>
    <cellStyle name="Hipervínculo 10 2" xfId="50"/>
    <cellStyle name="Hipervínculo 11" xfId="51"/>
    <cellStyle name="Hipervínculo 11 2" xfId="52"/>
    <cellStyle name="Hipervínculo 12" xfId="53"/>
    <cellStyle name="Hipervínculo 12 2" xfId="54"/>
    <cellStyle name="Hipervínculo 13" xfId="55"/>
    <cellStyle name="Hipervínculo 14" xfId="56"/>
    <cellStyle name="Hipervínculo 15" xfId="57"/>
    <cellStyle name="Hipervínculo 16" xfId="58"/>
    <cellStyle name="Hipervínculo 17" xfId="59"/>
    <cellStyle name="Hipervínculo 18" xfId="60"/>
    <cellStyle name="Hipervínculo 19" xfId="61"/>
    <cellStyle name="Hipervínculo 2" xfId="62"/>
    <cellStyle name="Hipervínculo 2 2" xfId="63"/>
    <cellStyle name="Hipervínculo 20" xfId="64"/>
    <cellStyle name="Hipervínculo 21" xfId="65"/>
    <cellStyle name="Hipervínculo 22" xfId="66"/>
    <cellStyle name="Hipervínculo 23" xfId="67"/>
    <cellStyle name="Hipervínculo 24" xfId="68"/>
    <cellStyle name="Hipervínculo 25" xfId="69"/>
    <cellStyle name="Hipervínculo 26" xfId="70"/>
    <cellStyle name="Hipervínculo 27" xfId="71"/>
    <cellStyle name="Hipervínculo 28" xfId="72"/>
    <cellStyle name="Hipervínculo 29" xfId="73"/>
    <cellStyle name="Hipervínculo 3" xfId="74"/>
    <cellStyle name="Hipervínculo 3 2" xfId="75"/>
    <cellStyle name="Hipervínculo 30" xfId="76"/>
    <cellStyle name="Hipervínculo 31" xfId="77"/>
    <cellStyle name="Hipervínculo 32" xfId="78"/>
    <cellStyle name="Hipervínculo 4" xfId="79"/>
    <cellStyle name="Hipervínculo 4 2" xfId="80"/>
    <cellStyle name="Hipervínculo 5" xfId="81"/>
    <cellStyle name="Hipervínculo 5 2" xfId="82"/>
    <cellStyle name="Hipervínculo 6" xfId="83"/>
    <cellStyle name="Hipervínculo 6 2" xfId="84"/>
    <cellStyle name="Hipervínculo 7" xfId="85"/>
    <cellStyle name="Hipervínculo 7 2" xfId="86"/>
    <cellStyle name="Hipervínculo 8" xfId="87"/>
    <cellStyle name="Hipervínculo 8 2" xfId="88"/>
    <cellStyle name="Hipervínculo 9" xfId="89"/>
    <cellStyle name="Hipervínculo 9 2" xfId="90"/>
    <cellStyle name="Followed Hyperlink" xfId="91"/>
    <cellStyle name="Hipervínculo visitado 10" xfId="92"/>
    <cellStyle name="Hipervínculo visitado 10 2" xfId="93"/>
    <cellStyle name="Hipervínculo visitado 11" xfId="94"/>
    <cellStyle name="Hipervínculo visitado 11 2" xfId="95"/>
    <cellStyle name="Hipervínculo visitado 12" xfId="96"/>
    <cellStyle name="Hipervínculo visitado 12 2" xfId="97"/>
    <cellStyle name="Hipervínculo visitado 13" xfId="98"/>
    <cellStyle name="Hipervínculo visitado 14" xfId="99"/>
    <cellStyle name="Hipervínculo visitado 15" xfId="100"/>
    <cellStyle name="Hipervínculo visitado 16" xfId="101"/>
    <cellStyle name="Hipervínculo visitado 17" xfId="102"/>
    <cellStyle name="Hipervínculo visitado 18" xfId="103"/>
    <cellStyle name="Hipervínculo visitado 19" xfId="104"/>
    <cellStyle name="Hipervínculo visitado 2" xfId="105"/>
    <cellStyle name="Hipervínculo visitado 2 2" xfId="106"/>
    <cellStyle name="Hipervínculo visitado 20" xfId="107"/>
    <cellStyle name="Hipervínculo visitado 21" xfId="108"/>
    <cellStyle name="Hipervínculo visitado 22" xfId="109"/>
    <cellStyle name="Hipervínculo visitado 23" xfId="110"/>
    <cellStyle name="Hipervínculo visitado 24" xfId="111"/>
    <cellStyle name="Hipervínculo visitado 25" xfId="112"/>
    <cellStyle name="Hipervínculo visitado 26" xfId="113"/>
    <cellStyle name="Hipervínculo visitado 27" xfId="114"/>
    <cellStyle name="Hipervínculo visitado 28" xfId="115"/>
    <cellStyle name="Hipervínculo visitado 29" xfId="116"/>
    <cellStyle name="Hipervínculo visitado 3" xfId="117"/>
    <cellStyle name="Hipervínculo visitado 3 2" xfId="118"/>
    <cellStyle name="Hipervínculo visitado 30" xfId="119"/>
    <cellStyle name="Hipervínculo visitado 31" xfId="120"/>
    <cellStyle name="Hipervínculo visitado 32" xfId="121"/>
    <cellStyle name="Hipervínculo visitado 4" xfId="122"/>
    <cellStyle name="Hipervínculo visitado 4 2" xfId="123"/>
    <cellStyle name="Hipervínculo visitado 5" xfId="124"/>
    <cellStyle name="Hipervínculo visitado 5 2" xfId="125"/>
    <cellStyle name="Hipervínculo visitado 6" xfId="126"/>
    <cellStyle name="Hipervínculo visitado 6 2" xfId="127"/>
    <cellStyle name="Hipervínculo visitado 7" xfId="128"/>
    <cellStyle name="Hipervínculo visitado 7 2" xfId="129"/>
    <cellStyle name="Hipervínculo visitado 8" xfId="130"/>
    <cellStyle name="Hipervínculo visitado 8 2" xfId="131"/>
    <cellStyle name="Hipervínculo visitado 9" xfId="132"/>
    <cellStyle name="Hipervínculo visitado 9 2" xfId="133"/>
    <cellStyle name="Incorrecto" xfId="134"/>
    <cellStyle name="miles" xfId="135"/>
    <cellStyle name="Comma" xfId="136"/>
    <cellStyle name="Comma [0]" xfId="137"/>
    <cellStyle name="Currency" xfId="138"/>
    <cellStyle name="Currency [0]" xfId="139"/>
    <cellStyle name="Neutral" xfId="140"/>
    <cellStyle name="Normal 10" xfId="141"/>
    <cellStyle name="Normal 10 10" xfId="142"/>
    <cellStyle name="Normal 10 11" xfId="143"/>
    <cellStyle name="Normal 10 12" xfId="144"/>
    <cellStyle name="Normal 10 13" xfId="145"/>
    <cellStyle name="Normal 10 14" xfId="146"/>
    <cellStyle name="Normal 10 15" xfId="147"/>
    <cellStyle name="Normal 10 16" xfId="148"/>
    <cellStyle name="Normal 10 17" xfId="149"/>
    <cellStyle name="Normal 10 18" xfId="150"/>
    <cellStyle name="Normal 10 19" xfId="151"/>
    <cellStyle name="Normal 10 2" xfId="152"/>
    <cellStyle name="Normal 10 20" xfId="153"/>
    <cellStyle name="Normal 10 3" xfId="154"/>
    <cellStyle name="Normal 10 4" xfId="155"/>
    <cellStyle name="Normal 10 5" xfId="156"/>
    <cellStyle name="Normal 10 6" xfId="157"/>
    <cellStyle name="Normal 10 7" xfId="158"/>
    <cellStyle name="Normal 10 8" xfId="159"/>
    <cellStyle name="Normal 10 9" xfId="160"/>
    <cellStyle name="Normal 11" xfId="161"/>
    <cellStyle name="Normal 11 10" xfId="162"/>
    <cellStyle name="Normal 11 11" xfId="163"/>
    <cellStyle name="Normal 11 12" xfId="164"/>
    <cellStyle name="Normal 11 13" xfId="165"/>
    <cellStyle name="Normal 11 14" xfId="166"/>
    <cellStyle name="Normal 11 15" xfId="167"/>
    <cellStyle name="Normal 11 16" xfId="168"/>
    <cellStyle name="Normal 11 17" xfId="169"/>
    <cellStyle name="Normal 11 18" xfId="170"/>
    <cellStyle name="Normal 11 19" xfId="171"/>
    <cellStyle name="Normal 11 2" xfId="172"/>
    <cellStyle name="Normal 11 20" xfId="173"/>
    <cellStyle name="Normal 11 3" xfId="174"/>
    <cellStyle name="Normal 11 4" xfId="175"/>
    <cellStyle name="Normal 11 5" xfId="176"/>
    <cellStyle name="Normal 11 6" xfId="177"/>
    <cellStyle name="Normal 11 7" xfId="178"/>
    <cellStyle name="Normal 11 8" xfId="179"/>
    <cellStyle name="Normal 11 9" xfId="180"/>
    <cellStyle name="Normal 12" xfId="181"/>
    <cellStyle name="Normal 12 10" xfId="182"/>
    <cellStyle name="Normal 12 11" xfId="183"/>
    <cellStyle name="Normal 12 12" xfId="184"/>
    <cellStyle name="Normal 12 13" xfId="185"/>
    <cellStyle name="Normal 12 14" xfId="186"/>
    <cellStyle name="Normal 12 15" xfId="187"/>
    <cellStyle name="Normal 12 16" xfId="188"/>
    <cellStyle name="Normal 12 17" xfId="189"/>
    <cellStyle name="Normal 12 18" xfId="190"/>
    <cellStyle name="Normal 12 19" xfId="191"/>
    <cellStyle name="Normal 12 2" xfId="192"/>
    <cellStyle name="Normal 12 20" xfId="193"/>
    <cellStyle name="Normal 12 3" xfId="194"/>
    <cellStyle name="Normal 12 4" xfId="195"/>
    <cellStyle name="Normal 12 5" xfId="196"/>
    <cellStyle name="Normal 12 6" xfId="197"/>
    <cellStyle name="Normal 12 7" xfId="198"/>
    <cellStyle name="Normal 12 8" xfId="199"/>
    <cellStyle name="Normal 12 9" xfId="200"/>
    <cellStyle name="Normal 13" xfId="201"/>
    <cellStyle name="Normal 13 10" xfId="202"/>
    <cellStyle name="Normal 13 11" xfId="203"/>
    <cellStyle name="Normal 13 12" xfId="204"/>
    <cellStyle name="Normal 13 13" xfId="205"/>
    <cellStyle name="Normal 13 14" xfId="206"/>
    <cellStyle name="Normal 13 15" xfId="207"/>
    <cellStyle name="Normal 13 16" xfId="208"/>
    <cellStyle name="Normal 13 17" xfId="209"/>
    <cellStyle name="Normal 13 18" xfId="210"/>
    <cellStyle name="Normal 13 19" xfId="211"/>
    <cellStyle name="Normal 13 2" xfId="212"/>
    <cellStyle name="Normal 13 20" xfId="213"/>
    <cellStyle name="Normal 13 3" xfId="214"/>
    <cellStyle name="Normal 13 4" xfId="215"/>
    <cellStyle name="Normal 13 5" xfId="216"/>
    <cellStyle name="Normal 13 6" xfId="217"/>
    <cellStyle name="Normal 13 7" xfId="218"/>
    <cellStyle name="Normal 13 8" xfId="219"/>
    <cellStyle name="Normal 13 9" xfId="220"/>
    <cellStyle name="Normal 17 2" xfId="221"/>
    <cellStyle name="Normal 17 3" xfId="222"/>
    <cellStyle name="Normal 18 2" xfId="223"/>
    <cellStyle name="Normal 18 3" xfId="224"/>
    <cellStyle name="Normal 19 2" xfId="225"/>
    <cellStyle name="Normal 19 3" xfId="226"/>
    <cellStyle name="Normal 2" xfId="227"/>
    <cellStyle name="Normal 2 10" xfId="228"/>
    <cellStyle name="Normal 2 10 10" xfId="229"/>
    <cellStyle name="Normal 2 10 11" xfId="230"/>
    <cellStyle name="Normal 2 10 12" xfId="231"/>
    <cellStyle name="Normal 2 10 13" xfId="232"/>
    <cellStyle name="Normal 2 10 14" xfId="233"/>
    <cellStyle name="Normal 2 10 15" xfId="234"/>
    <cellStyle name="Normal 2 10 16" xfId="235"/>
    <cellStyle name="Normal 2 10 17" xfId="236"/>
    <cellStyle name="Normal 2 10 18" xfId="237"/>
    <cellStyle name="Normal 2 10 19" xfId="238"/>
    <cellStyle name="Normal 2 10 2" xfId="239"/>
    <cellStyle name="Normal 2 10 20" xfId="240"/>
    <cellStyle name="Normal 2 10 3" xfId="241"/>
    <cellStyle name="Normal 2 10 4" xfId="242"/>
    <cellStyle name="Normal 2 10 5" xfId="243"/>
    <cellStyle name="Normal 2 10 6" xfId="244"/>
    <cellStyle name="Normal 2 10 7" xfId="245"/>
    <cellStyle name="Normal 2 10 8" xfId="246"/>
    <cellStyle name="Normal 2 10 9" xfId="247"/>
    <cellStyle name="Normal 2 11" xfId="248"/>
    <cellStyle name="Normal 2 11 10" xfId="249"/>
    <cellStyle name="Normal 2 11 11" xfId="250"/>
    <cellStyle name="Normal 2 11 12" xfId="251"/>
    <cellStyle name="Normal 2 11 13" xfId="252"/>
    <cellStyle name="Normal 2 11 14" xfId="253"/>
    <cellStyle name="Normal 2 11 15" xfId="254"/>
    <cellStyle name="Normal 2 11 16" xfId="255"/>
    <cellStyle name="Normal 2 11 17" xfId="256"/>
    <cellStyle name="Normal 2 11 18" xfId="257"/>
    <cellStyle name="Normal 2 11 19" xfId="258"/>
    <cellStyle name="Normal 2 11 2" xfId="259"/>
    <cellStyle name="Normal 2 11 20" xfId="260"/>
    <cellStyle name="Normal 2 11 3" xfId="261"/>
    <cellStyle name="Normal 2 11 4" xfId="262"/>
    <cellStyle name="Normal 2 11 5" xfId="263"/>
    <cellStyle name="Normal 2 11 6" xfId="264"/>
    <cellStyle name="Normal 2 11 7" xfId="265"/>
    <cellStyle name="Normal 2 11 8" xfId="266"/>
    <cellStyle name="Normal 2 11 9" xfId="267"/>
    <cellStyle name="Normal 2 12" xfId="268"/>
    <cellStyle name="Normal 2 12 10" xfId="269"/>
    <cellStyle name="Normal 2 12 11" xfId="270"/>
    <cellStyle name="Normal 2 12 12" xfId="271"/>
    <cellStyle name="Normal 2 12 13" xfId="272"/>
    <cellStyle name="Normal 2 12 14" xfId="273"/>
    <cellStyle name="Normal 2 12 15" xfId="274"/>
    <cellStyle name="Normal 2 12 16" xfId="275"/>
    <cellStyle name="Normal 2 12 17" xfId="276"/>
    <cellStyle name="Normal 2 12 18" xfId="277"/>
    <cellStyle name="Normal 2 12 19" xfId="278"/>
    <cellStyle name="Normal 2 12 2" xfId="279"/>
    <cellStyle name="Normal 2 12 20" xfId="280"/>
    <cellStyle name="Normal 2 12 3" xfId="281"/>
    <cellStyle name="Normal 2 12 4" xfId="282"/>
    <cellStyle name="Normal 2 12 5" xfId="283"/>
    <cellStyle name="Normal 2 12 6" xfId="284"/>
    <cellStyle name="Normal 2 12 7" xfId="285"/>
    <cellStyle name="Normal 2 12 8" xfId="286"/>
    <cellStyle name="Normal 2 12 9" xfId="287"/>
    <cellStyle name="Normal 2 12_03 0_Recha._ Aseg._Dev._y Repa. propues." xfId="288"/>
    <cellStyle name="Normal 2 13" xfId="289"/>
    <cellStyle name="Normal 2 13 10" xfId="290"/>
    <cellStyle name="Normal 2 13 11" xfId="291"/>
    <cellStyle name="Normal 2 13 12" xfId="292"/>
    <cellStyle name="Normal 2 13 13" xfId="293"/>
    <cellStyle name="Normal 2 13 14" xfId="294"/>
    <cellStyle name="Normal 2 13 15" xfId="295"/>
    <cellStyle name="Normal 2 13 16" xfId="296"/>
    <cellStyle name="Normal 2 13 17" xfId="297"/>
    <cellStyle name="Normal 2 13 18" xfId="298"/>
    <cellStyle name="Normal 2 13 19" xfId="299"/>
    <cellStyle name="Normal 2 13 2" xfId="300"/>
    <cellStyle name="Normal 2 13 20" xfId="301"/>
    <cellStyle name="Normal 2 13 3" xfId="302"/>
    <cellStyle name="Normal 2 13 4" xfId="303"/>
    <cellStyle name="Normal 2 13 5" xfId="304"/>
    <cellStyle name="Normal 2 13 6" xfId="305"/>
    <cellStyle name="Normal 2 13 7" xfId="306"/>
    <cellStyle name="Normal 2 13 8" xfId="307"/>
    <cellStyle name="Normal 2 13 9" xfId="308"/>
    <cellStyle name="Normal 2 13_03 0_Recha._ Aseg._Dev._y Repa. propues." xfId="309"/>
    <cellStyle name="Normal 2 14" xfId="310"/>
    <cellStyle name="Normal 2 14 2" xfId="311"/>
    <cellStyle name="Normal 2 14 3" xfId="312"/>
    <cellStyle name="Normal 2 14 4" xfId="313"/>
    <cellStyle name="Normal 2 14 5" xfId="314"/>
    <cellStyle name="Normal 2 14_03 0_Recha._ Aseg._Dev._y Repa. propues." xfId="315"/>
    <cellStyle name="Normal 2 15" xfId="316"/>
    <cellStyle name="Normal 2 16" xfId="317"/>
    <cellStyle name="Normal 2 16 2" xfId="318"/>
    <cellStyle name="Normal 2 16 3" xfId="319"/>
    <cellStyle name="Normal 2 16 4" xfId="320"/>
    <cellStyle name="Normal 2 16_03 0_Recha._ Aseg._Dev._y Repa. propues." xfId="321"/>
    <cellStyle name="Normal 2 17" xfId="322"/>
    <cellStyle name="Normal 2 17 2" xfId="323"/>
    <cellStyle name="Normal 2 17 3" xfId="324"/>
    <cellStyle name="Normal 2 17 4" xfId="325"/>
    <cellStyle name="Normal 2 17_03 0_Recha._ Aseg._Dev._y Repa. propues." xfId="326"/>
    <cellStyle name="Normal 2 18" xfId="327"/>
    <cellStyle name="Normal 2 19" xfId="328"/>
    <cellStyle name="Normal 2 2" xfId="329"/>
    <cellStyle name="Normal 2 2 10" xfId="330"/>
    <cellStyle name="Normal 2 2 11" xfId="331"/>
    <cellStyle name="Normal 2 2 12" xfId="332"/>
    <cellStyle name="Normal 2 2 13" xfId="333"/>
    <cellStyle name="Normal 2 2 14" xfId="334"/>
    <cellStyle name="Normal 2 2 15" xfId="335"/>
    <cellStyle name="Normal 2 2 16" xfId="336"/>
    <cellStyle name="Normal 2 2 17" xfId="337"/>
    <cellStyle name="Normal 2 2 18" xfId="338"/>
    <cellStyle name="Normal 2 2 19" xfId="339"/>
    <cellStyle name="Normal 2 2 2" xfId="340"/>
    <cellStyle name="Normal 2 2 20" xfId="341"/>
    <cellStyle name="Normal 2 2 3" xfId="342"/>
    <cellStyle name="Normal 2 2 4" xfId="343"/>
    <cellStyle name="Normal 2 2 5" xfId="344"/>
    <cellStyle name="Normal 2 2 6" xfId="345"/>
    <cellStyle name="Normal 2 2 7" xfId="346"/>
    <cellStyle name="Normal 2 2 8" xfId="347"/>
    <cellStyle name="Normal 2 2 9" xfId="348"/>
    <cellStyle name="Normal 2 2_03 0_Recha._ Aseg._Dev._y Repa. propues." xfId="349"/>
    <cellStyle name="Normal 2 20" xfId="350"/>
    <cellStyle name="Normal 2 21" xfId="351"/>
    <cellStyle name="Normal 2 22" xfId="352"/>
    <cellStyle name="Normal 2 23" xfId="353"/>
    <cellStyle name="Normal 2 24" xfId="354"/>
    <cellStyle name="Normal 2 24 2" xfId="355"/>
    <cellStyle name="Normal 2 25" xfId="356"/>
    <cellStyle name="Normal 2 25 2" xfId="357"/>
    <cellStyle name="Normal 2 26" xfId="358"/>
    <cellStyle name="Normal 2 26 2" xfId="359"/>
    <cellStyle name="Normal 2 27" xfId="360"/>
    <cellStyle name="Normal 2 28" xfId="361"/>
    <cellStyle name="Normal 2 28 2" xfId="362"/>
    <cellStyle name="Normal 2 29" xfId="363"/>
    <cellStyle name="Normal 2 3" xfId="364"/>
    <cellStyle name="Normal 2 3 10" xfId="365"/>
    <cellStyle name="Normal 2 3 11" xfId="366"/>
    <cellStyle name="Normal 2 3 12" xfId="367"/>
    <cellStyle name="Normal 2 3 13" xfId="368"/>
    <cellStyle name="Normal 2 3 14" xfId="369"/>
    <cellStyle name="Normal 2 3 15" xfId="370"/>
    <cellStyle name="Normal 2 3 16" xfId="371"/>
    <cellStyle name="Normal 2 3 17" xfId="372"/>
    <cellStyle name="Normal 2 3 18" xfId="373"/>
    <cellStyle name="Normal 2 3 19" xfId="374"/>
    <cellStyle name="Normal 2 3 2" xfId="375"/>
    <cellStyle name="Normal 2 3 20" xfId="376"/>
    <cellStyle name="Normal 2 3 3" xfId="377"/>
    <cellStyle name="Normal 2 3 4" xfId="378"/>
    <cellStyle name="Normal 2 3 5" xfId="379"/>
    <cellStyle name="Normal 2 3 6" xfId="380"/>
    <cellStyle name="Normal 2 3 7" xfId="381"/>
    <cellStyle name="Normal 2 3 8" xfId="382"/>
    <cellStyle name="Normal 2 3 9" xfId="383"/>
    <cellStyle name="Normal 2 3_03 0_Recha._ Aseg._Dev._y Repa. propues." xfId="384"/>
    <cellStyle name="Normal 2 30" xfId="385"/>
    <cellStyle name="Normal 2 31" xfId="386"/>
    <cellStyle name="Normal 2 32" xfId="387"/>
    <cellStyle name="Normal 2 4" xfId="388"/>
    <cellStyle name="Normal 2 4 10" xfId="389"/>
    <cellStyle name="Normal 2 4 11" xfId="390"/>
    <cellStyle name="Normal 2 4 12" xfId="391"/>
    <cellStyle name="Normal 2 4 13" xfId="392"/>
    <cellStyle name="Normal 2 4 14" xfId="393"/>
    <cellStyle name="Normal 2 4 15" xfId="394"/>
    <cellStyle name="Normal 2 4 16" xfId="395"/>
    <cellStyle name="Normal 2 4 17" xfId="396"/>
    <cellStyle name="Normal 2 4 18" xfId="397"/>
    <cellStyle name="Normal 2 4 19" xfId="398"/>
    <cellStyle name="Normal 2 4 2" xfId="399"/>
    <cellStyle name="Normal 2 4 20" xfId="400"/>
    <cellStyle name="Normal 2 4 3" xfId="401"/>
    <cellStyle name="Normal 2 4 4" xfId="402"/>
    <cellStyle name="Normal 2 4 5" xfId="403"/>
    <cellStyle name="Normal 2 4 6" xfId="404"/>
    <cellStyle name="Normal 2 4 7" xfId="405"/>
    <cellStyle name="Normal 2 4 8" xfId="406"/>
    <cellStyle name="Normal 2 4 9" xfId="407"/>
    <cellStyle name="Normal 2 5" xfId="408"/>
    <cellStyle name="Normal 2 5 10" xfId="409"/>
    <cellStyle name="Normal 2 5 11" xfId="410"/>
    <cellStyle name="Normal 2 5 12" xfId="411"/>
    <cellStyle name="Normal 2 5 13" xfId="412"/>
    <cellStyle name="Normal 2 5 14" xfId="413"/>
    <cellStyle name="Normal 2 5 15" xfId="414"/>
    <cellStyle name="Normal 2 5 16" xfId="415"/>
    <cellStyle name="Normal 2 5 17" xfId="416"/>
    <cellStyle name="Normal 2 5 18" xfId="417"/>
    <cellStyle name="Normal 2 5 19" xfId="418"/>
    <cellStyle name="Normal 2 5 2" xfId="419"/>
    <cellStyle name="Normal 2 5 20" xfId="420"/>
    <cellStyle name="Normal 2 5 3" xfId="421"/>
    <cellStyle name="Normal 2 5 4" xfId="422"/>
    <cellStyle name="Normal 2 5 5" xfId="423"/>
    <cellStyle name="Normal 2 5 6" xfId="424"/>
    <cellStyle name="Normal 2 5 7" xfId="425"/>
    <cellStyle name="Normal 2 5 8" xfId="426"/>
    <cellStyle name="Normal 2 5 9" xfId="427"/>
    <cellStyle name="Normal 2 6" xfId="428"/>
    <cellStyle name="Normal 2 6 10" xfId="429"/>
    <cellStyle name="Normal 2 6 11" xfId="430"/>
    <cellStyle name="Normal 2 6 12" xfId="431"/>
    <cellStyle name="Normal 2 6 13" xfId="432"/>
    <cellStyle name="Normal 2 6 14" xfId="433"/>
    <cellStyle name="Normal 2 6 15" xfId="434"/>
    <cellStyle name="Normal 2 6 16" xfId="435"/>
    <cellStyle name="Normal 2 6 17" xfId="436"/>
    <cellStyle name="Normal 2 6 18" xfId="437"/>
    <cellStyle name="Normal 2 6 19" xfId="438"/>
    <cellStyle name="Normal 2 6 2" xfId="439"/>
    <cellStyle name="Normal 2 6 20" xfId="440"/>
    <cellStyle name="Normal 2 6 3" xfId="441"/>
    <cellStyle name="Normal 2 6 4" xfId="442"/>
    <cellStyle name="Normal 2 6 5" xfId="443"/>
    <cellStyle name="Normal 2 6 6" xfId="444"/>
    <cellStyle name="Normal 2 6 7" xfId="445"/>
    <cellStyle name="Normal 2 6 8" xfId="446"/>
    <cellStyle name="Normal 2 6 9" xfId="447"/>
    <cellStyle name="Normal 2 7" xfId="448"/>
    <cellStyle name="Normal 2 7 10" xfId="449"/>
    <cellStyle name="Normal 2 7 11" xfId="450"/>
    <cellStyle name="Normal 2 7 12" xfId="451"/>
    <cellStyle name="Normal 2 7 13" xfId="452"/>
    <cellStyle name="Normal 2 7 14" xfId="453"/>
    <cellStyle name="Normal 2 7 15" xfId="454"/>
    <cellStyle name="Normal 2 7 16" xfId="455"/>
    <cellStyle name="Normal 2 7 17" xfId="456"/>
    <cellStyle name="Normal 2 7 18" xfId="457"/>
    <cellStyle name="Normal 2 7 19" xfId="458"/>
    <cellStyle name="Normal 2 7 2" xfId="459"/>
    <cellStyle name="Normal 2 7 20" xfId="460"/>
    <cellStyle name="Normal 2 7 3" xfId="461"/>
    <cellStyle name="Normal 2 7 4" xfId="462"/>
    <cellStyle name="Normal 2 7 5" xfId="463"/>
    <cellStyle name="Normal 2 7 6" xfId="464"/>
    <cellStyle name="Normal 2 7 7" xfId="465"/>
    <cellStyle name="Normal 2 7 8" xfId="466"/>
    <cellStyle name="Normal 2 7 9" xfId="467"/>
    <cellStyle name="Normal 2 8" xfId="468"/>
    <cellStyle name="Normal 2 8 10" xfId="469"/>
    <cellStyle name="Normal 2 8 11" xfId="470"/>
    <cellStyle name="Normal 2 8 12" xfId="471"/>
    <cellStyle name="Normal 2 8 13" xfId="472"/>
    <cellStyle name="Normal 2 8 14" xfId="473"/>
    <cellStyle name="Normal 2 8 15" xfId="474"/>
    <cellStyle name="Normal 2 8 16" xfId="475"/>
    <cellStyle name="Normal 2 8 17" xfId="476"/>
    <cellStyle name="Normal 2 8 18" xfId="477"/>
    <cellStyle name="Normal 2 8 19" xfId="478"/>
    <cellStyle name="Normal 2 8 2" xfId="479"/>
    <cellStyle name="Normal 2 8 20" xfId="480"/>
    <cellStyle name="Normal 2 8 3" xfId="481"/>
    <cellStyle name="Normal 2 8 4" xfId="482"/>
    <cellStyle name="Normal 2 8 5" xfId="483"/>
    <cellStyle name="Normal 2 8 6" xfId="484"/>
    <cellStyle name="Normal 2 8 7" xfId="485"/>
    <cellStyle name="Normal 2 8 8" xfId="486"/>
    <cellStyle name="Normal 2 8 9" xfId="487"/>
    <cellStyle name="Normal 2 9" xfId="488"/>
    <cellStyle name="Normal 2 9 10" xfId="489"/>
    <cellStyle name="Normal 2 9 11" xfId="490"/>
    <cellStyle name="Normal 2 9 12" xfId="491"/>
    <cellStyle name="Normal 2 9 13" xfId="492"/>
    <cellStyle name="Normal 2 9 14" xfId="493"/>
    <cellStyle name="Normal 2 9 15" xfId="494"/>
    <cellStyle name="Normal 2 9 16" xfId="495"/>
    <cellStyle name="Normal 2 9 17" xfId="496"/>
    <cellStyle name="Normal 2 9 18" xfId="497"/>
    <cellStyle name="Normal 2 9 19" xfId="498"/>
    <cellStyle name="Normal 2 9 2" xfId="499"/>
    <cellStyle name="Normal 2 9 20" xfId="500"/>
    <cellStyle name="Normal 2 9 3" xfId="501"/>
    <cellStyle name="Normal 2 9 4" xfId="502"/>
    <cellStyle name="Normal 2 9 5" xfId="503"/>
    <cellStyle name="Normal 2 9 6" xfId="504"/>
    <cellStyle name="Normal 2 9 7" xfId="505"/>
    <cellStyle name="Normal 2 9 8" xfId="506"/>
    <cellStyle name="Normal 2 9 9" xfId="507"/>
    <cellStyle name="Normal 21 2" xfId="508"/>
    <cellStyle name="Normal 21 3" xfId="509"/>
    <cellStyle name="Normal 22 2" xfId="510"/>
    <cellStyle name="Normal 22 3" xfId="511"/>
    <cellStyle name="Normal 23 2" xfId="512"/>
    <cellStyle name="Normal 23 3" xfId="513"/>
    <cellStyle name="Normal 3" xfId="514"/>
    <cellStyle name="Normal 3 10" xfId="515"/>
    <cellStyle name="Normal 3 11" xfId="516"/>
    <cellStyle name="Normal 3 2" xfId="517"/>
    <cellStyle name="Normal 3 3" xfId="518"/>
    <cellStyle name="Normal 3 4" xfId="519"/>
    <cellStyle name="Normal 3 5" xfId="520"/>
    <cellStyle name="Normal 3 6" xfId="521"/>
    <cellStyle name="Normal 3 6 2" xfId="522"/>
    <cellStyle name="Normal 3 6 3" xfId="523"/>
    <cellStyle name="Normal 3 6 4" xfId="524"/>
    <cellStyle name="Normal 3 6_03 0_Recha._ Aseg._Dev._y Repa. propues." xfId="525"/>
    <cellStyle name="Normal 3 7" xfId="526"/>
    <cellStyle name="Normal 3 8" xfId="527"/>
    <cellStyle name="Normal 3 9" xfId="528"/>
    <cellStyle name="Normal 39 2" xfId="529"/>
    <cellStyle name="Normal 4" xfId="530"/>
    <cellStyle name="Normal 4 10" xfId="531"/>
    <cellStyle name="Normal 4 11" xfId="532"/>
    <cellStyle name="Normal 4 12" xfId="533"/>
    <cellStyle name="Normal 4 13" xfId="534"/>
    <cellStyle name="Normal 4 14" xfId="535"/>
    <cellStyle name="Normal 4 15" xfId="536"/>
    <cellStyle name="Normal 4 16" xfId="537"/>
    <cellStyle name="Normal 4 17" xfId="538"/>
    <cellStyle name="Normal 4 18" xfId="539"/>
    <cellStyle name="Normal 4 19" xfId="540"/>
    <cellStyle name="Normal 4 2" xfId="541"/>
    <cellStyle name="Normal 4 20" xfId="542"/>
    <cellStyle name="Normal 4 21" xfId="543"/>
    <cellStyle name="Normal 4 22" xfId="544"/>
    <cellStyle name="Normal 4 23" xfId="545"/>
    <cellStyle name="Normal 4 3" xfId="546"/>
    <cellStyle name="Normal 4 4" xfId="547"/>
    <cellStyle name="Normal 4 5" xfId="548"/>
    <cellStyle name="Normal 4 6" xfId="549"/>
    <cellStyle name="Normal 4 7" xfId="550"/>
    <cellStyle name="Normal 4 8" xfId="551"/>
    <cellStyle name="Normal 4 9" xfId="552"/>
    <cellStyle name="Normal 5" xfId="553"/>
    <cellStyle name="Normal 5 10" xfId="554"/>
    <cellStyle name="Normal 5 11" xfId="555"/>
    <cellStyle name="Normal 5 12" xfId="556"/>
    <cellStyle name="Normal 5 13" xfId="557"/>
    <cellStyle name="Normal 5 14" xfId="558"/>
    <cellStyle name="Normal 5 15" xfId="559"/>
    <cellStyle name="Normal 5 16" xfId="560"/>
    <cellStyle name="Normal 5 17" xfId="561"/>
    <cellStyle name="Normal 5 18" xfId="562"/>
    <cellStyle name="Normal 5 19" xfId="563"/>
    <cellStyle name="Normal 5 2" xfId="564"/>
    <cellStyle name="Normal 5 20" xfId="565"/>
    <cellStyle name="Normal 5 3" xfId="566"/>
    <cellStyle name="Normal 5 4" xfId="567"/>
    <cellStyle name="Normal 5 5" xfId="568"/>
    <cellStyle name="Normal 5 6" xfId="569"/>
    <cellStyle name="Normal 5 6 2" xfId="570"/>
    <cellStyle name="Normal 5 6 3" xfId="571"/>
    <cellStyle name="Normal 5 6 4" xfId="572"/>
    <cellStyle name="Normal 5 6 5" xfId="573"/>
    <cellStyle name="Normal 5 6_03 0_Recha._ Aseg._Dev._y Repa. propues." xfId="574"/>
    <cellStyle name="Normal 5 7" xfId="575"/>
    <cellStyle name="Normal 5 7 2" xfId="576"/>
    <cellStyle name="Normal 5 7 3" xfId="577"/>
    <cellStyle name="Normal 5 7 4" xfId="578"/>
    <cellStyle name="Normal 5 7 5" xfId="579"/>
    <cellStyle name="Normal 5 7_03 0_Recha._ Aseg._Dev._y Repa. propues." xfId="580"/>
    <cellStyle name="Normal 5 8" xfId="581"/>
    <cellStyle name="Normal 5 8 2" xfId="582"/>
    <cellStyle name="Normal 5 8 3" xfId="583"/>
    <cellStyle name="Normal 5 8 4" xfId="584"/>
    <cellStyle name="Normal 5 8 5" xfId="585"/>
    <cellStyle name="Normal 5 8_03 0_Recha._ Aseg._Dev._y Repa. propues." xfId="586"/>
    <cellStyle name="Normal 5 9" xfId="587"/>
    <cellStyle name="Normal 6" xfId="588"/>
    <cellStyle name="Normal 6 2" xfId="589"/>
    <cellStyle name="Normal 6 3" xfId="590"/>
    <cellStyle name="Normal 7" xfId="591"/>
    <cellStyle name="Normal 7 2" xfId="592"/>
    <cellStyle name="Normal 7 3" xfId="593"/>
    <cellStyle name="Normal 7 4" xfId="594"/>
    <cellStyle name="Normal 7 5" xfId="595"/>
    <cellStyle name="Normal 7 6" xfId="596"/>
    <cellStyle name="Normal 7 7" xfId="597"/>
    <cellStyle name="Normal 7 8" xfId="598"/>
    <cellStyle name="Normal 8" xfId="599"/>
    <cellStyle name="Normal 8 10" xfId="600"/>
    <cellStyle name="Normal 8 11" xfId="601"/>
    <cellStyle name="Normal 8 12" xfId="602"/>
    <cellStyle name="Normal 8 13" xfId="603"/>
    <cellStyle name="Normal 8 14" xfId="604"/>
    <cellStyle name="Normal 8 15" xfId="605"/>
    <cellStyle name="Normal 8 16" xfId="606"/>
    <cellStyle name="Normal 8 17" xfId="607"/>
    <cellStyle name="Normal 8 18" xfId="608"/>
    <cellStyle name="Normal 8 19" xfId="609"/>
    <cellStyle name="Normal 8 2" xfId="610"/>
    <cellStyle name="Normal 8 20" xfId="611"/>
    <cellStyle name="Normal 8 3" xfId="612"/>
    <cellStyle name="Normal 8 4" xfId="613"/>
    <cellStyle name="Normal 8 5" xfId="614"/>
    <cellStyle name="Normal 8 6" xfId="615"/>
    <cellStyle name="Normal 8 7" xfId="616"/>
    <cellStyle name="Normal 8 8" xfId="617"/>
    <cellStyle name="Normal 8 9" xfId="618"/>
    <cellStyle name="Normal_EXP-RECH-DEP 2" xfId="619"/>
    <cellStyle name="Normal_Hoja1" xfId="620"/>
    <cellStyle name="Normal_Hoja3" xfId="621"/>
    <cellStyle name="Notas" xfId="622"/>
    <cellStyle name="Notas 10" xfId="623"/>
    <cellStyle name="Notas 10 2" xfId="624"/>
    <cellStyle name="Notas 11" xfId="625"/>
    <cellStyle name="Notas 11 2" xfId="626"/>
    <cellStyle name="Notas 12" xfId="627"/>
    <cellStyle name="Notas 12 2" xfId="628"/>
    <cellStyle name="Notas 13" xfId="629"/>
    <cellStyle name="Notas 14" xfId="630"/>
    <cellStyle name="Notas 15" xfId="631"/>
    <cellStyle name="Notas 16" xfId="632"/>
    <cellStyle name="Notas 17" xfId="633"/>
    <cellStyle name="Notas 18" xfId="634"/>
    <cellStyle name="Notas 19" xfId="635"/>
    <cellStyle name="Notas 2" xfId="636"/>
    <cellStyle name="Notas 2 2" xfId="637"/>
    <cellStyle name="Notas 20" xfId="638"/>
    <cellStyle name="Notas 21" xfId="639"/>
    <cellStyle name="Notas 22" xfId="640"/>
    <cellStyle name="Notas 23" xfId="641"/>
    <cellStyle name="Notas 24" xfId="642"/>
    <cellStyle name="Notas 25" xfId="643"/>
    <cellStyle name="Notas 26" xfId="644"/>
    <cellStyle name="Notas 27" xfId="645"/>
    <cellStyle name="Notas 28" xfId="646"/>
    <cellStyle name="Notas 29" xfId="647"/>
    <cellStyle name="Notas 3" xfId="648"/>
    <cellStyle name="Notas 3 2" xfId="649"/>
    <cellStyle name="Notas 30" xfId="650"/>
    <cellStyle name="Notas 31" xfId="651"/>
    <cellStyle name="Notas 32" xfId="652"/>
    <cellStyle name="Notas 4" xfId="653"/>
    <cellStyle name="Notas 4 2" xfId="654"/>
    <cellStyle name="Notas 5" xfId="655"/>
    <cellStyle name="Notas 5 2" xfId="656"/>
    <cellStyle name="Notas 6" xfId="657"/>
    <cellStyle name="Notas 6 2" xfId="658"/>
    <cellStyle name="Notas 7" xfId="659"/>
    <cellStyle name="Notas 7 2" xfId="660"/>
    <cellStyle name="Notas 8" xfId="661"/>
    <cellStyle name="Notas 8 2" xfId="662"/>
    <cellStyle name="Notas 9" xfId="663"/>
    <cellStyle name="Notas 9 2" xfId="664"/>
    <cellStyle name="Percent" xfId="665"/>
    <cellStyle name="Porcentual 2" xfId="666"/>
    <cellStyle name="Salida" xfId="667"/>
    <cellStyle name="sangria_n1" xfId="668"/>
    <cellStyle name="Texto de advertencia" xfId="669"/>
    <cellStyle name="Texto explicativo" xfId="670"/>
    <cellStyle name="Título" xfId="671"/>
    <cellStyle name="Título 2" xfId="672"/>
    <cellStyle name="Título 3" xfId="673"/>
    <cellStyle name="Total" xfId="6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53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0.85546875" style="3" customWidth="1"/>
    <col min="2" max="2" width="32.00390625" style="3" customWidth="1"/>
    <col min="3" max="3" width="10.7109375" style="3" customWidth="1"/>
    <col min="4" max="5" width="11.00390625" style="3" bestFit="1" customWidth="1"/>
    <col min="6" max="6" width="11.57421875" style="3" customWidth="1"/>
    <col min="7" max="7" width="0.85546875" style="3" customWidth="1"/>
    <col min="8" max="8" width="10.7109375" style="100" customWidth="1"/>
    <col min="9" max="10" width="11.00390625" style="3" bestFit="1" customWidth="1"/>
    <col min="11" max="11" width="11.57421875" style="3" customWidth="1"/>
    <col min="12" max="12" width="0.85546875" style="3" customWidth="1"/>
    <col min="13" max="13" width="12.140625" style="5" customWidth="1"/>
    <col min="14" max="14" width="1.28515625" style="3" customWidth="1"/>
    <col min="15" max="15" width="11.421875" style="3" customWidth="1"/>
    <col min="16" max="16" width="14.421875" style="3" bestFit="1" customWidth="1"/>
    <col min="17" max="17" width="11.421875" style="3" customWidth="1"/>
    <col min="18" max="18" width="14.421875" style="3" bestFit="1" customWidth="1"/>
    <col min="19" max="16384" width="11.421875" style="3" customWidth="1"/>
  </cols>
  <sheetData>
    <row r="1" spans="1:17" ht="6" customHeight="1">
      <c r="A1" s="2"/>
      <c r="H1" s="4"/>
      <c r="P1" s="105" t="s">
        <v>278</v>
      </c>
      <c r="Q1" s="106">
        <v>23</v>
      </c>
    </row>
    <row r="2" spans="2:17" ht="54.75" customHeight="1">
      <c r="B2" s="218" t="s">
        <v>279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P2" s="200" t="s">
        <v>236</v>
      </c>
      <c r="Q2" s="6"/>
    </row>
    <row r="3" spans="2:13" ht="6" customHeight="1">
      <c r="B3" s="7"/>
      <c r="C3" s="8"/>
      <c r="D3" s="9"/>
      <c r="E3" s="9"/>
      <c r="F3" s="10"/>
      <c r="G3" s="10"/>
      <c r="H3" s="8"/>
      <c r="I3" s="9"/>
      <c r="J3" s="9"/>
      <c r="K3" s="10"/>
      <c r="L3" s="10"/>
      <c r="M3" s="11"/>
    </row>
    <row r="4" spans="2:13" ht="12.75" customHeight="1" thickBot="1">
      <c r="B4" s="7" t="s">
        <v>280</v>
      </c>
      <c r="C4" s="12"/>
      <c r="D4" s="184"/>
      <c r="F4" s="7"/>
      <c r="G4" s="7"/>
      <c r="H4" s="12"/>
      <c r="I4" s="184" t="s">
        <v>277</v>
      </c>
      <c r="M4" s="13" t="s">
        <v>215</v>
      </c>
    </row>
    <row r="5" spans="2:13" ht="15" customHeight="1">
      <c r="B5" s="219" t="s">
        <v>219</v>
      </c>
      <c r="C5" s="222" t="s">
        <v>281</v>
      </c>
      <c r="D5" s="222"/>
      <c r="E5" s="222"/>
      <c r="F5" s="222"/>
      <c r="G5" s="222"/>
      <c r="H5" s="222"/>
      <c r="I5" s="222"/>
      <c r="J5" s="222"/>
      <c r="K5" s="222"/>
      <c r="L5" s="14"/>
      <c r="M5" s="223" t="s">
        <v>282</v>
      </c>
    </row>
    <row r="6" spans="2:13" ht="15" customHeight="1">
      <c r="B6" s="220"/>
      <c r="C6" s="226" t="s">
        <v>271</v>
      </c>
      <c r="D6" s="226"/>
      <c r="E6" s="227"/>
      <c r="F6" s="227"/>
      <c r="G6" s="15"/>
      <c r="H6" s="228" t="s">
        <v>274</v>
      </c>
      <c r="I6" s="226"/>
      <c r="J6" s="227"/>
      <c r="K6" s="227"/>
      <c r="L6" s="16"/>
      <c r="M6" s="224"/>
    </row>
    <row r="7" spans="2:15" ht="31.5" customHeight="1">
      <c r="B7" s="221"/>
      <c r="C7" s="17" t="s">
        <v>57</v>
      </c>
      <c r="D7" s="18" t="s">
        <v>220</v>
      </c>
      <c r="E7" s="18" t="s">
        <v>221</v>
      </c>
      <c r="F7" s="19" t="s">
        <v>213</v>
      </c>
      <c r="G7" s="19"/>
      <c r="H7" s="20" t="s">
        <v>57</v>
      </c>
      <c r="I7" s="18" t="s">
        <v>220</v>
      </c>
      <c r="J7" s="18" t="s">
        <v>221</v>
      </c>
      <c r="K7" s="19" t="s">
        <v>213</v>
      </c>
      <c r="L7" s="17"/>
      <c r="M7" s="225"/>
      <c r="O7" s="169"/>
    </row>
    <row r="8" spans="2:13" ht="6" customHeight="1">
      <c r="B8" s="21"/>
      <c r="C8" s="22"/>
      <c r="D8" s="22"/>
      <c r="E8" s="23"/>
      <c r="F8" s="23"/>
      <c r="G8" s="23"/>
      <c r="H8" s="24"/>
      <c r="I8" s="23"/>
      <c r="J8" s="23"/>
      <c r="K8" s="23"/>
      <c r="L8" s="23"/>
      <c r="M8" s="25"/>
    </row>
    <row r="9" spans="2:19" ht="12" customHeight="1">
      <c r="B9" s="26" t="s">
        <v>0</v>
      </c>
      <c r="C9" s="27">
        <v>39392</v>
      </c>
      <c r="D9" s="27">
        <v>9607224</v>
      </c>
      <c r="E9" s="28">
        <v>9646616</v>
      </c>
      <c r="F9" s="29">
        <v>0.004083504515987783</v>
      </c>
      <c r="G9" s="30"/>
      <c r="H9" s="27">
        <v>46027</v>
      </c>
      <c r="I9" s="27">
        <v>10149046</v>
      </c>
      <c r="J9" s="28">
        <v>10195073</v>
      </c>
      <c r="K9" s="29">
        <v>0.004514631724559501</v>
      </c>
      <c r="L9" s="10"/>
      <c r="M9" s="31">
        <v>0.00043112720857171796</v>
      </c>
      <c r="P9" s="3" t="s">
        <v>283</v>
      </c>
      <c r="S9" s="215"/>
    </row>
    <row r="10" spans="2:16" ht="6" customHeight="1">
      <c r="B10" s="32"/>
      <c r="C10" s="33"/>
      <c r="D10" s="34"/>
      <c r="E10" s="34"/>
      <c r="F10" s="35"/>
      <c r="G10" s="36"/>
      <c r="H10" s="33"/>
      <c r="I10" s="34"/>
      <c r="J10" s="34"/>
      <c r="K10" s="35"/>
      <c r="L10" s="36"/>
      <c r="M10" s="37"/>
      <c r="P10" s="3" t="s">
        <v>283</v>
      </c>
    </row>
    <row r="11" spans="2:19" ht="12" customHeight="1">
      <c r="B11" s="38" t="s">
        <v>1</v>
      </c>
      <c r="C11" s="39">
        <v>28442</v>
      </c>
      <c r="D11" s="40">
        <v>8339937</v>
      </c>
      <c r="E11" s="28">
        <v>8368379</v>
      </c>
      <c r="F11" s="29">
        <v>0.0033987466389846827</v>
      </c>
      <c r="G11" s="30"/>
      <c r="H11" s="39">
        <v>36307</v>
      </c>
      <c r="I11" s="40">
        <v>8836128</v>
      </c>
      <c r="J11" s="28">
        <v>8872435</v>
      </c>
      <c r="K11" s="29">
        <v>0.004092112255542024</v>
      </c>
      <c r="L11" s="10"/>
      <c r="M11" s="31">
        <v>0.0006933656165573417</v>
      </c>
      <c r="P11" s="3" t="s">
        <v>283</v>
      </c>
      <c r="S11" s="215"/>
    </row>
    <row r="12" spans="2:16" ht="6" customHeight="1">
      <c r="B12" s="41"/>
      <c r="C12" s="33"/>
      <c r="D12" s="34"/>
      <c r="E12" s="34"/>
      <c r="F12" s="35"/>
      <c r="G12" s="36"/>
      <c r="H12" s="33"/>
      <c r="I12" s="34"/>
      <c r="J12" s="34"/>
      <c r="K12" s="35"/>
      <c r="L12" s="36"/>
      <c r="M12" s="37"/>
      <c r="P12" s="3" t="s">
        <v>283</v>
      </c>
    </row>
    <row r="13" spans="2:16" ht="12" customHeight="1">
      <c r="B13" s="42" t="s">
        <v>2</v>
      </c>
      <c r="C13" s="28">
        <v>606</v>
      </c>
      <c r="D13" s="28">
        <v>7186046</v>
      </c>
      <c r="E13" s="28">
        <v>7186652</v>
      </c>
      <c r="F13" s="29">
        <v>8.432299212484479E-05</v>
      </c>
      <c r="G13" s="30"/>
      <c r="H13" s="27">
        <v>550</v>
      </c>
      <c r="I13" s="27">
        <v>7785580</v>
      </c>
      <c r="J13" s="28">
        <v>7786130</v>
      </c>
      <c r="K13" s="29">
        <v>7.063843013152875E-05</v>
      </c>
      <c r="L13" s="10"/>
      <c r="M13" s="31">
        <v>-1.3684561993316033E-05</v>
      </c>
      <c r="P13" s="3" t="s">
        <v>283</v>
      </c>
    </row>
    <row r="14" spans="2:16" ht="12" customHeight="1">
      <c r="B14" s="43" t="s">
        <v>58</v>
      </c>
      <c r="C14" s="185">
        <v>0</v>
      </c>
      <c r="D14" s="185">
        <v>68</v>
      </c>
      <c r="E14" s="28">
        <v>68</v>
      </c>
      <c r="F14" s="45">
        <v>0</v>
      </c>
      <c r="G14" s="46"/>
      <c r="H14" s="185">
        <v>0</v>
      </c>
      <c r="I14" s="185">
        <v>64</v>
      </c>
      <c r="J14" s="28">
        <v>64</v>
      </c>
      <c r="K14" s="45">
        <v>0</v>
      </c>
      <c r="L14" s="47"/>
      <c r="M14" s="48">
        <v>0</v>
      </c>
      <c r="P14" s="3" t="s">
        <v>283</v>
      </c>
    </row>
    <row r="15" spans="1:16" ht="12" customHeight="1">
      <c r="A15" s="2"/>
      <c r="B15" s="43" t="s">
        <v>3</v>
      </c>
      <c r="C15" s="185">
        <v>52</v>
      </c>
      <c r="D15" s="185">
        <v>1377714</v>
      </c>
      <c r="E15" s="28">
        <v>1377766</v>
      </c>
      <c r="F15" s="45">
        <v>3.774225811930328E-05</v>
      </c>
      <c r="G15" s="46"/>
      <c r="H15" s="185">
        <v>32</v>
      </c>
      <c r="I15" s="185">
        <v>1537190</v>
      </c>
      <c r="J15" s="28">
        <v>1537222</v>
      </c>
      <c r="K15" s="45">
        <v>2.0816772073259426E-05</v>
      </c>
      <c r="L15" s="47"/>
      <c r="M15" s="48">
        <v>-1.6925486046043855E-05</v>
      </c>
      <c r="P15" s="3" t="s">
        <v>283</v>
      </c>
    </row>
    <row r="16" spans="1:16" ht="12" customHeight="1">
      <c r="A16" s="2"/>
      <c r="B16" s="43" t="s">
        <v>205</v>
      </c>
      <c r="C16" s="185">
        <v>554</v>
      </c>
      <c r="D16" s="185">
        <v>5808264</v>
      </c>
      <c r="E16" s="28">
        <v>5808818</v>
      </c>
      <c r="F16" s="45">
        <v>9.537224268345126E-05</v>
      </c>
      <c r="G16" s="46"/>
      <c r="H16" s="185">
        <v>518</v>
      </c>
      <c r="I16" s="185">
        <v>6248326</v>
      </c>
      <c r="J16" s="28">
        <v>6248844</v>
      </c>
      <c r="K16" s="45">
        <v>8.289533232066603E-05</v>
      </c>
      <c r="L16" s="47"/>
      <c r="M16" s="48">
        <v>-1.2476910362785231E-05</v>
      </c>
      <c r="P16" s="3" t="s">
        <v>283</v>
      </c>
    </row>
    <row r="17" spans="1:16" ht="12" customHeight="1">
      <c r="A17" s="2"/>
      <c r="B17" s="43" t="s">
        <v>223</v>
      </c>
      <c r="C17" s="185">
        <v>0</v>
      </c>
      <c r="D17" s="185">
        <v>0</v>
      </c>
      <c r="E17" s="28">
        <v>0</v>
      </c>
      <c r="F17" s="45" t="s">
        <v>284</v>
      </c>
      <c r="G17" s="46"/>
      <c r="H17" s="185">
        <v>0</v>
      </c>
      <c r="I17" s="185">
        <v>0</v>
      </c>
      <c r="J17" s="28">
        <v>0</v>
      </c>
      <c r="K17" s="45" t="s">
        <v>284</v>
      </c>
      <c r="L17" s="47"/>
      <c r="M17" s="48" t="s">
        <v>284</v>
      </c>
      <c r="P17" s="3" t="s">
        <v>285</v>
      </c>
    </row>
    <row r="18" spans="1:16" ht="6" customHeight="1">
      <c r="A18" s="2"/>
      <c r="B18" s="41"/>
      <c r="C18" s="33"/>
      <c r="D18" s="34"/>
      <c r="E18" s="34"/>
      <c r="F18" s="35"/>
      <c r="G18" s="36"/>
      <c r="H18" s="33"/>
      <c r="I18" s="34"/>
      <c r="J18" s="34"/>
      <c r="K18" s="35"/>
      <c r="L18" s="36"/>
      <c r="M18" s="37"/>
      <c r="P18" s="3" t="s">
        <v>283</v>
      </c>
    </row>
    <row r="19" spans="1:16" ht="12" customHeight="1">
      <c r="A19" s="2"/>
      <c r="B19" s="42" t="s">
        <v>4</v>
      </c>
      <c r="C19" s="28">
        <v>566</v>
      </c>
      <c r="D19" s="28">
        <v>224084</v>
      </c>
      <c r="E19" s="28">
        <v>224650</v>
      </c>
      <c r="F19" s="29">
        <v>0.002519474738482083</v>
      </c>
      <c r="G19" s="30"/>
      <c r="H19" s="28">
        <v>982</v>
      </c>
      <c r="I19" s="28">
        <v>200328</v>
      </c>
      <c r="J19" s="28">
        <v>201310</v>
      </c>
      <c r="K19" s="29">
        <v>0.004878048780487805</v>
      </c>
      <c r="L19" s="10"/>
      <c r="M19" s="31">
        <v>0.002358574042005722</v>
      </c>
      <c r="P19" s="3" t="s">
        <v>283</v>
      </c>
    </row>
    <row r="20" spans="1:16" ht="12" customHeight="1">
      <c r="A20" s="2"/>
      <c r="B20" s="43" t="s">
        <v>5</v>
      </c>
      <c r="C20" s="185">
        <v>2</v>
      </c>
      <c r="D20" s="185">
        <v>2306</v>
      </c>
      <c r="E20" s="28">
        <v>2308</v>
      </c>
      <c r="F20" s="45">
        <v>0.0008665511265164644</v>
      </c>
      <c r="G20" s="46"/>
      <c r="H20" s="185">
        <v>1</v>
      </c>
      <c r="I20" s="185">
        <v>1850</v>
      </c>
      <c r="J20" s="28">
        <v>1851</v>
      </c>
      <c r="K20" s="45">
        <v>0.0005402485143165856</v>
      </c>
      <c r="L20" s="47"/>
      <c r="M20" s="48">
        <v>-0.0003263026121998788</v>
      </c>
      <c r="P20" s="3" t="s">
        <v>283</v>
      </c>
    </row>
    <row r="21" spans="1:16" ht="12" customHeight="1">
      <c r="A21" s="2"/>
      <c r="B21" s="43" t="s">
        <v>6</v>
      </c>
      <c r="C21" s="185">
        <v>130</v>
      </c>
      <c r="D21" s="185">
        <v>88873</v>
      </c>
      <c r="E21" s="28">
        <v>89003</v>
      </c>
      <c r="F21" s="45">
        <v>0.0014606249227554127</v>
      </c>
      <c r="G21" s="46"/>
      <c r="H21" s="185">
        <v>239</v>
      </c>
      <c r="I21" s="185">
        <v>75447</v>
      </c>
      <c r="J21" s="28">
        <v>75686</v>
      </c>
      <c r="K21" s="45">
        <v>0.0031577834738260708</v>
      </c>
      <c r="L21" s="47"/>
      <c r="M21" s="48">
        <v>0.0016971585510706581</v>
      </c>
      <c r="P21" s="3" t="s">
        <v>283</v>
      </c>
    </row>
    <row r="22" spans="1:16" ht="12" customHeight="1">
      <c r="A22" s="2"/>
      <c r="B22" s="43" t="s">
        <v>7</v>
      </c>
      <c r="C22" s="185">
        <v>92</v>
      </c>
      <c r="D22" s="185">
        <v>28894</v>
      </c>
      <c r="E22" s="28">
        <v>28986</v>
      </c>
      <c r="F22" s="45">
        <v>0.0031739460429172704</v>
      </c>
      <c r="G22" s="46"/>
      <c r="H22" s="185">
        <v>131</v>
      </c>
      <c r="I22" s="185">
        <v>25495</v>
      </c>
      <c r="J22" s="28">
        <v>25626</v>
      </c>
      <c r="K22" s="45">
        <v>0.005111995629438851</v>
      </c>
      <c r="L22" s="47"/>
      <c r="M22" s="48">
        <v>0.0019380495865215807</v>
      </c>
      <c r="P22" s="3" t="s">
        <v>283</v>
      </c>
    </row>
    <row r="23" spans="1:16" ht="12" customHeight="1">
      <c r="A23" s="2"/>
      <c r="B23" s="43" t="s">
        <v>8</v>
      </c>
      <c r="C23" s="185">
        <v>121</v>
      </c>
      <c r="D23" s="185">
        <v>58125</v>
      </c>
      <c r="E23" s="28">
        <v>58246</v>
      </c>
      <c r="F23" s="45">
        <v>0.002077395872677952</v>
      </c>
      <c r="G23" s="46"/>
      <c r="H23" s="185">
        <v>219</v>
      </c>
      <c r="I23" s="185">
        <v>51352</v>
      </c>
      <c r="J23" s="28">
        <v>51571</v>
      </c>
      <c r="K23" s="45">
        <v>0.004246572686199608</v>
      </c>
      <c r="L23" s="47"/>
      <c r="M23" s="48">
        <v>0.002169176813521656</v>
      </c>
      <c r="P23" s="3" t="s">
        <v>283</v>
      </c>
    </row>
    <row r="24" spans="1:16" ht="12" customHeight="1">
      <c r="A24" s="2"/>
      <c r="B24" s="43" t="s">
        <v>9</v>
      </c>
      <c r="C24" s="185">
        <v>65</v>
      </c>
      <c r="D24" s="185">
        <v>16210</v>
      </c>
      <c r="E24" s="28">
        <v>16275</v>
      </c>
      <c r="F24" s="45">
        <v>0.0039938556067588326</v>
      </c>
      <c r="G24" s="46"/>
      <c r="H24" s="185">
        <v>140</v>
      </c>
      <c r="I24" s="185">
        <v>15935</v>
      </c>
      <c r="J24" s="28">
        <v>16075</v>
      </c>
      <c r="K24" s="45">
        <v>0.008709175738724729</v>
      </c>
      <c r="L24" s="47"/>
      <c r="M24" s="48">
        <v>0.004715320131965896</v>
      </c>
      <c r="P24" s="3" t="s">
        <v>283</v>
      </c>
    </row>
    <row r="25" spans="1:16" ht="12" customHeight="1">
      <c r="A25" s="2"/>
      <c r="B25" s="43" t="s">
        <v>10</v>
      </c>
      <c r="C25" s="185">
        <v>21</v>
      </c>
      <c r="D25" s="185">
        <v>6454</v>
      </c>
      <c r="E25" s="28">
        <v>6475</v>
      </c>
      <c r="F25" s="45">
        <v>0.003243243243243243</v>
      </c>
      <c r="G25" s="46"/>
      <c r="H25" s="185">
        <v>62</v>
      </c>
      <c r="I25" s="185">
        <v>6323</v>
      </c>
      <c r="J25" s="28">
        <v>6385</v>
      </c>
      <c r="K25" s="45">
        <v>0.00971025841816758</v>
      </c>
      <c r="L25" s="47"/>
      <c r="M25" s="48">
        <v>0.006467015174924337</v>
      </c>
      <c r="P25" s="3" t="s">
        <v>283</v>
      </c>
    </row>
    <row r="26" spans="1:16" ht="12" customHeight="1">
      <c r="A26" s="2"/>
      <c r="B26" s="43" t="s">
        <v>11</v>
      </c>
      <c r="C26" s="185">
        <v>135</v>
      </c>
      <c r="D26" s="185">
        <v>23222</v>
      </c>
      <c r="E26" s="28">
        <v>23357</v>
      </c>
      <c r="F26" s="45">
        <v>0.005779851864537398</v>
      </c>
      <c r="G26" s="46"/>
      <c r="H26" s="185">
        <v>190</v>
      </c>
      <c r="I26" s="185">
        <v>23926</v>
      </c>
      <c r="J26" s="28">
        <v>24116</v>
      </c>
      <c r="K26" s="45">
        <v>0.00787858683032012</v>
      </c>
      <c r="L26" s="47"/>
      <c r="M26" s="48">
        <v>0.0020987349657827217</v>
      </c>
      <c r="P26" s="3" t="s">
        <v>283</v>
      </c>
    </row>
    <row r="27" spans="1:16" ht="6" customHeight="1">
      <c r="A27" s="2"/>
      <c r="B27" s="41"/>
      <c r="C27" s="33"/>
      <c r="D27" s="34"/>
      <c r="E27" s="34"/>
      <c r="F27" s="35"/>
      <c r="G27" s="36"/>
      <c r="H27" s="33"/>
      <c r="I27" s="34"/>
      <c r="J27" s="34"/>
      <c r="K27" s="35"/>
      <c r="L27" s="36"/>
      <c r="M27" s="37"/>
      <c r="P27" s="3" t="s">
        <v>283</v>
      </c>
    </row>
    <row r="28" spans="1:16" ht="12" customHeight="1">
      <c r="A28" s="2"/>
      <c r="B28" s="42" t="s">
        <v>12</v>
      </c>
      <c r="C28" s="28">
        <v>2961</v>
      </c>
      <c r="D28" s="28">
        <v>68980</v>
      </c>
      <c r="E28" s="28">
        <v>71941</v>
      </c>
      <c r="F28" s="29">
        <v>0.041158727290418536</v>
      </c>
      <c r="G28" s="30"/>
      <c r="H28" s="28">
        <v>1552</v>
      </c>
      <c r="I28" s="28">
        <v>61938</v>
      </c>
      <c r="J28" s="28">
        <v>63490</v>
      </c>
      <c r="K28" s="29">
        <v>0.024444794455819815</v>
      </c>
      <c r="L28" s="10"/>
      <c r="M28" s="31">
        <v>-0.01671393283459872</v>
      </c>
      <c r="P28" s="3" t="s">
        <v>283</v>
      </c>
    </row>
    <row r="29" spans="1:16" ht="12" customHeight="1">
      <c r="A29" s="2"/>
      <c r="B29" s="43" t="s">
        <v>234</v>
      </c>
      <c r="C29" s="185">
        <v>0</v>
      </c>
      <c r="D29" s="185">
        <v>1</v>
      </c>
      <c r="E29" s="28">
        <v>1</v>
      </c>
      <c r="F29" s="45">
        <v>0</v>
      </c>
      <c r="G29" s="46"/>
      <c r="H29" s="185">
        <v>0</v>
      </c>
      <c r="I29" s="185">
        <v>4</v>
      </c>
      <c r="J29" s="28">
        <v>4</v>
      </c>
      <c r="K29" s="45">
        <v>0</v>
      </c>
      <c r="L29" s="47"/>
      <c r="M29" s="48">
        <v>0</v>
      </c>
      <c r="P29" s="3" t="s">
        <v>283</v>
      </c>
    </row>
    <row r="30" spans="1:16" ht="12" customHeight="1">
      <c r="A30" s="2"/>
      <c r="B30" s="43" t="s">
        <v>59</v>
      </c>
      <c r="C30" s="185">
        <v>1</v>
      </c>
      <c r="D30" s="185">
        <v>109</v>
      </c>
      <c r="E30" s="28">
        <v>110</v>
      </c>
      <c r="F30" s="45">
        <v>0.00909090909090909</v>
      </c>
      <c r="G30" s="46"/>
      <c r="H30" s="185">
        <v>0</v>
      </c>
      <c r="I30" s="185">
        <v>114</v>
      </c>
      <c r="J30" s="28">
        <v>114</v>
      </c>
      <c r="K30" s="45">
        <v>0</v>
      </c>
      <c r="L30" s="47"/>
      <c r="M30" s="48">
        <v>-0.00909090909090909</v>
      </c>
      <c r="P30" s="3" t="s">
        <v>283</v>
      </c>
    </row>
    <row r="31" spans="1:16" ht="12" customHeight="1">
      <c r="A31" s="2"/>
      <c r="B31" s="43" t="s">
        <v>244</v>
      </c>
      <c r="C31" s="185">
        <v>0</v>
      </c>
      <c r="D31" s="185">
        <v>2</v>
      </c>
      <c r="E31" s="28">
        <v>2</v>
      </c>
      <c r="F31" s="45">
        <v>0</v>
      </c>
      <c r="G31" s="46"/>
      <c r="H31" s="185">
        <v>0</v>
      </c>
      <c r="I31" s="185">
        <v>0</v>
      </c>
      <c r="J31" s="28">
        <v>0</v>
      </c>
      <c r="K31" s="45" t="s">
        <v>284</v>
      </c>
      <c r="L31" s="47"/>
      <c r="M31" s="48" t="s">
        <v>284</v>
      </c>
      <c r="P31" s="3" t="s">
        <v>283</v>
      </c>
    </row>
    <row r="32" spans="1:16" ht="12" customHeight="1">
      <c r="A32" s="2"/>
      <c r="B32" s="43" t="s">
        <v>245</v>
      </c>
      <c r="C32" s="185">
        <v>0</v>
      </c>
      <c r="D32" s="185">
        <v>0</v>
      </c>
      <c r="E32" s="28">
        <v>0</v>
      </c>
      <c r="F32" s="45" t="s">
        <v>284</v>
      </c>
      <c r="G32" s="46"/>
      <c r="H32" s="185">
        <v>0</v>
      </c>
      <c r="I32" s="185">
        <v>0</v>
      </c>
      <c r="J32" s="28">
        <v>0</v>
      </c>
      <c r="K32" s="45" t="s">
        <v>284</v>
      </c>
      <c r="L32" s="47"/>
      <c r="M32" s="48" t="s">
        <v>284</v>
      </c>
      <c r="P32" s="3" t="s">
        <v>285</v>
      </c>
    </row>
    <row r="33" spans="1:16" ht="12" customHeight="1">
      <c r="A33" s="2"/>
      <c r="B33" s="43" t="s">
        <v>206</v>
      </c>
      <c r="C33" s="185">
        <v>1</v>
      </c>
      <c r="D33" s="185">
        <v>512</v>
      </c>
      <c r="E33" s="28">
        <v>513</v>
      </c>
      <c r="F33" s="45">
        <v>0.001949317738791423</v>
      </c>
      <c r="G33" s="46"/>
      <c r="H33" s="185">
        <v>4</v>
      </c>
      <c r="I33" s="185">
        <v>733</v>
      </c>
      <c r="J33" s="28">
        <v>737</v>
      </c>
      <c r="K33" s="45">
        <v>0.005427408412483039</v>
      </c>
      <c r="L33" s="47"/>
      <c r="M33" s="48">
        <v>0.003478090673691616</v>
      </c>
      <c r="P33" s="3" t="s">
        <v>283</v>
      </c>
    </row>
    <row r="34" spans="1:16" ht="12" customHeight="1">
      <c r="A34" s="2"/>
      <c r="B34" s="43" t="s">
        <v>60</v>
      </c>
      <c r="C34" s="185">
        <v>3</v>
      </c>
      <c r="D34" s="185">
        <v>298</v>
      </c>
      <c r="E34" s="28">
        <v>301</v>
      </c>
      <c r="F34" s="45">
        <v>0.009966777408637873</v>
      </c>
      <c r="G34" s="46"/>
      <c r="H34" s="185">
        <v>0</v>
      </c>
      <c r="I34" s="185">
        <v>295</v>
      </c>
      <c r="J34" s="28">
        <v>295</v>
      </c>
      <c r="K34" s="45">
        <v>0</v>
      </c>
      <c r="L34" s="47"/>
      <c r="M34" s="48">
        <v>-0.009966777408637873</v>
      </c>
      <c r="P34" s="3" t="s">
        <v>283</v>
      </c>
    </row>
    <row r="35" spans="1:16" ht="12" customHeight="1">
      <c r="A35" s="2"/>
      <c r="B35" s="43" t="s">
        <v>193</v>
      </c>
      <c r="C35" s="185">
        <v>0</v>
      </c>
      <c r="D35" s="185">
        <v>7</v>
      </c>
      <c r="E35" s="28">
        <v>7</v>
      </c>
      <c r="F35" s="45">
        <v>0</v>
      </c>
      <c r="G35" s="46"/>
      <c r="H35" s="185">
        <v>0</v>
      </c>
      <c r="I35" s="185">
        <v>8</v>
      </c>
      <c r="J35" s="28">
        <v>8</v>
      </c>
      <c r="K35" s="45">
        <v>0</v>
      </c>
      <c r="L35" s="47"/>
      <c r="M35" s="48">
        <v>0</v>
      </c>
      <c r="P35" s="3" t="s">
        <v>283</v>
      </c>
    </row>
    <row r="36" spans="1:16" ht="12" customHeight="1">
      <c r="A36" s="2"/>
      <c r="B36" s="43" t="s">
        <v>13</v>
      </c>
      <c r="C36" s="185">
        <v>147</v>
      </c>
      <c r="D36" s="185">
        <v>42073</v>
      </c>
      <c r="E36" s="28">
        <v>42220</v>
      </c>
      <c r="F36" s="45">
        <v>0.0034817621980104217</v>
      </c>
      <c r="G36" s="46"/>
      <c r="H36" s="185">
        <v>244</v>
      </c>
      <c r="I36" s="185">
        <v>37668</v>
      </c>
      <c r="J36" s="28">
        <v>37912</v>
      </c>
      <c r="K36" s="45">
        <v>0.006435956952943659</v>
      </c>
      <c r="L36" s="47"/>
      <c r="M36" s="48">
        <v>0.0029541947549332377</v>
      </c>
      <c r="P36" s="3" t="s">
        <v>283</v>
      </c>
    </row>
    <row r="37" spans="1:16" ht="12" customHeight="1">
      <c r="A37" s="2"/>
      <c r="B37" s="43" t="s">
        <v>259</v>
      </c>
      <c r="C37" s="185">
        <v>0</v>
      </c>
      <c r="D37" s="185">
        <v>0</v>
      </c>
      <c r="E37" s="28">
        <v>0</v>
      </c>
      <c r="F37" s="45" t="s">
        <v>284</v>
      </c>
      <c r="G37" s="46"/>
      <c r="H37" s="185">
        <v>0</v>
      </c>
      <c r="I37" s="185">
        <v>0</v>
      </c>
      <c r="J37" s="28">
        <v>0</v>
      </c>
      <c r="K37" s="45" t="s">
        <v>284</v>
      </c>
      <c r="L37" s="47"/>
      <c r="M37" s="48" t="s">
        <v>284</v>
      </c>
      <c r="P37" s="3" t="s">
        <v>285</v>
      </c>
    </row>
    <row r="38" spans="1:16" ht="12" customHeight="1">
      <c r="A38" s="2"/>
      <c r="B38" s="43" t="s">
        <v>207</v>
      </c>
      <c r="C38" s="185">
        <v>0</v>
      </c>
      <c r="D38" s="185">
        <v>64</v>
      </c>
      <c r="E38" s="28">
        <v>64</v>
      </c>
      <c r="F38" s="45">
        <v>0</v>
      </c>
      <c r="G38" s="46"/>
      <c r="H38" s="185">
        <v>0</v>
      </c>
      <c r="I38" s="185">
        <v>106</v>
      </c>
      <c r="J38" s="28">
        <v>106</v>
      </c>
      <c r="K38" s="45">
        <v>0</v>
      </c>
      <c r="L38" s="47"/>
      <c r="M38" s="48">
        <v>0</v>
      </c>
      <c r="P38" s="3" t="s">
        <v>283</v>
      </c>
    </row>
    <row r="39" spans="1:16" ht="12" customHeight="1">
      <c r="A39" s="2"/>
      <c r="B39" s="43" t="s">
        <v>14</v>
      </c>
      <c r="C39" s="185">
        <v>63</v>
      </c>
      <c r="D39" s="185">
        <v>11225</v>
      </c>
      <c r="E39" s="28">
        <v>11288</v>
      </c>
      <c r="F39" s="45">
        <v>0.005581148121899362</v>
      </c>
      <c r="G39" s="46"/>
      <c r="H39" s="185">
        <v>44</v>
      </c>
      <c r="I39" s="185">
        <v>11926</v>
      </c>
      <c r="J39" s="28">
        <v>11970</v>
      </c>
      <c r="K39" s="45">
        <v>0.0036758563074352547</v>
      </c>
      <c r="L39" s="47"/>
      <c r="M39" s="48">
        <v>-0.0019052918144641076</v>
      </c>
      <c r="P39" s="3" t="s">
        <v>283</v>
      </c>
    </row>
    <row r="40" spans="1:16" ht="12" customHeight="1">
      <c r="A40" s="2"/>
      <c r="B40" s="43" t="s">
        <v>69</v>
      </c>
      <c r="C40" s="185">
        <v>0</v>
      </c>
      <c r="D40" s="185">
        <v>100</v>
      </c>
      <c r="E40" s="28">
        <v>100</v>
      </c>
      <c r="F40" s="45">
        <v>0</v>
      </c>
      <c r="G40" s="46"/>
      <c r="H40" s="185">
        <v>1</v>
      </c>
      <c r="I40" s="185">
        <v>101</v>
      </c>
      <c r="J40" s="28">
        <v>102</v>
      </c>
      <c r="K40" s="45">
        <v>0.00980392156862745</v>
      </c>
      <c r="L40" s="47"/>
      <c r="M40" s="48">
        <v>0.00980392156862745</v>
      </c>
      <c r="P40" s="3" t="s">
        <v>283</v>
      </c>
    </row>
    <row r="41" spans="1:16" ht="12" customHeight="1">
      <c r="A41" s="2"/>
      <c r="B41" s="43" t="s">
        <v>246</v>
      </c>
      <c r="C41" s="185">
        <v>0</v>
      </c>
      <c r="D41" s="185">
        <v>0</v>
      </c>
      <c r="E41" s="28">
        <v>0</v>
      </c>
      <c r="F41" s="45" t="s">
        <v>284</v>
      </c>
      <c r="G41" s="46"/>
      <c r="H41" s="185">
        <v>0</v>
      </c>
      <c r="I41" s="185">
        <v>0</v>
      </c>
      <c r="J41" s="28">
        <v>0</v>
      </c>
      <c r="K41" s="45" t="s">
        <v>284</v>
      </c>
      <c r="L41" s="47"/>
      <c r="M41" s="48" t="s">
        <v>284</v>
      </c>
      <c r="P41" s="3" t="s">
        <v>285</v>
      </c>
    </row>
    <row r="42" spans="1:16" ht="12" customHeight="1">
      <c r="A42" s="2"/>
      <c r="B42" s="43" t="s">
        <v>15</v>
      </c>
      <c r="C42" s="185">
        <v>1780</v>
      </c>
      <c r="D42" s="185">
        <v>6101</v>
      </c>
      <c r="E42" s="28">
        <v>7881</v>
      </c>
      <c r="F42" s="45">
        <v>0.2258596624793808</v>
      </c>
      <c r="G42" s="46"/>
      <c r="H42" s="185">
        <v>681</v>
      </c>
      <c r="I42" s="185">
        <v>2820</v>
      </c>
      <c r="J42" s="28">
        <v>3501</v>
      </c>
      <c r="K42" s="45">
        <v>0.194515852613539</v>
      </c>
      <c r="L42" s="47"/>
      <c r="M42" s="48">
        <v>-0.031343809865841815</v>
      </c>
      <c r="P42" s="3" t="s">
        <v>283</v>
      </c>
    </row>
    <row r="43" spans="1:16" ht="12" customHeight="1">
      <c r="A43" s="2"/>
      <c r="B43" s="43" t="s">
        <v>16</v>
      </c>
      <c r="C43" s="185">
        <v>959</v>
      </c>
      <c r="D43" s="185">
        <v>5571</v>
      </c>
      <c r="E43" s="28">
        <v>6530</v>
      </c>
      <c r="F43" s="45">
        <v>0.14686064318529862</v>
      </c>
      <c r="G43" s="46"/>
      <c r="H43" s="185">
        <v>553</v>
      </c>
      <c r="I43" s="185">
        <v>4734</v>
      </c>
      <c r="J43" s="28">
        <v>5287</v>
      </c>
      <c r="K43" s="45">
        <v>0.10459617930773596</v>
      </c>
      <c r="L43" s="47"/>
      <c r="M43" s="48">
        <v>-0.042264463877562664</v>
      </c>
      <c r="P43" s="3" t="s">
        <v>283</v>
      </c>
    </row>
    <row r="44" spans="1:16" ht="12" customHeight="1">
      <c r="A44" s="2"/>
      <c r="B44" s="43" t="s">
        <v>265</v>
      </c>
      <c r="C44" s="185">
        <v>0</v>
      </c>
      <c r="D44" s="185">
        <v>0</v>
      </c>
      <c r="E44" s="28">
        <v>0</v>
      </c>
      <c r="F44" s="45" t="s">
        <v>284</v>
      </c>
      <c r="G44" s="46"/>
      <c r="H44" s="185">
        <v>0</v>
      </c>
      <c r="I44" s="185">
        <v>0</v>
      </c>
      <c r="J44" s="28">
        <v>0</v>
      </c>
      <c r="K44" s="45" t="s">
        <v>284</v>
      </c>
      <c r="L44" s="47"/>
      <c r="M44" s="48" t="s">
        <v>284</v>
      </c>
      <c r="P44" s="3" t="s">
        <v>285</v>
      </c>
    </row>
    <row r="45" spans="1:16" ht="12" customHeight="1">
      <c r="A45" s="2"/>
      <c r="B45" s="43" t="s">
        <v>262</v>
      </c>
      <c r="C45" s="185">
        <v>0</v>
      </c>
      <c r="D45" s="185">
        <v>2</v>
      </c>
      <c r="E45" s="28">
        <v>2</v>
      </c>
      <c r="F45" s="45">
        <v>0</v>
      </c>
      <c r="G45" s="46"/>
      <c r="H45" s="185">
        <v>0</v>
      </c>
      <c r="I45" s="185">
        <v>1</v>
      </c>
      <c r="J45" s="28">
        <v>1</v>
      </c>
      <c r="K45" s="45">
        <v>0</v>
      </c>
      <c r="L45" s="47"/>
      <c r="M45" s="48">
        <v>0</v>
      </c>
      <c r="P45" s="3" t="s">
        <v>283</v>
      </c>
    </row>
    <row r="46" spans="1:16" ht="12" customHeight="1">
      <c r="A46" s="2"/>
      <c r="B46" s="43" t="s">
        <v>70</v>
      </c>
      <c r="C46" s="185">
        <v>0</v>
      </c>
      <c r="D46" s="185">
        <v>97</v>
      </c>
      <c r="E46" s="28">
        <v>97</v>
      </c>
      <c r="F46" s="45">
        <v>0</v>
      </c>
      <c r="G46" s="46"/>
      <c r="H46" s="185">
        <v>0</v>
      </c>
      <c r="I46" s="185">
        <v>122</v>
      </c>
      <c r="J46" s="28">
        <v>122</v>
      </c>
      <c r="K46" s="45">
        <v>0</v>
      </c>
      <c r="L46" s="47"/>
      <c r="M46" s="48">
        <v>0</v>
      </c>
      <c r="P46" s="3" t="s">
        <v>283</v>
      </c>
    </row>
    <row r="47" spans="1:16" ht="12" customHeight="1">
      <c r="A47" s="2"/>
      <c r="B47" s="43" t="s">
        <v>71</v>
      </c>
      <c r="C47" s="185">
        <v>1</v>
      </c>
      <c r="D47" s="185">
        <v>111</v>
      </c>
      <c r="E47" s="28">
        <v>112</v>
      </c>
      <c r="F47" s="45">
        <v>0.008928571428571428</v>
      </c>
      <c r="G47" s="46"/>
      <c r="H47" s="185">
        <v>0</v>
      </c>
      <c r="I47" s="185">
        <v>142</v>
      </c>
      <c r="J47" s="28">
        <v>142</v>
      </c>
      <c r="K47" s="45">
        <v>0</v>
      </c>
      <c r="L47" s="47"/>
      <c r="M47" s="48">
        <v>-0.008928571428571428</v>
      </c>
      <c r="P47" s="3" t="s">
        <v>283</v>
      </c>
    </row>
    <row r="48" spans="1:16" ht="12" customHeight="1">
      <c r="A48" s="2"/>
      <c r="B48" s="43" t="s">
        <v>72</v>
      </c>
      <c r="C48" s="185">
        <v>0</v>
      </c>
      <c r="D48" s="185">
        <v>115</v>
      </c>
      <c r="E48" s="28">
        <v>115</v>
      </c>
      <c r="F48" s="45">
        <v>0</v>
      </c>
      <c r="G48" s="46"/>
      <c r="H48" s="185">
        <v>0</v>
      </c>
      <c r="I48" s="185">
        <v>168</v>
      </c>
      <c r="J48" s="28">
        <v>168</v>
      </c>
      <c r="K48" s="45">
        <v>0</v>
      </c>
      <c r="L48" s="47"/>
      <c r="M48" s="48">
        <v>0</v>
      </c>
      <c r="P48" s="3" t="s">
        <v>283</v>
      </c>
    </row>
    <row r="49" spans="1:16" ht="12" customHeight="1">
      <c r="A49" s="2"/>
      <c r="B49" s="43" t="s">
        <v>73</v>
      </c>
      <c r="C49" s="185">
        <v>6</v>
      </c>
      <c r="D49" s="185">
        <v>2579</v>
      </c>
      <c r="E49" s="28">
        <v>2585</v>
      </c>
      <c r="F49" s="45">
        <v>0.0023210831721470018</v>
      </c>
      <c r="G49" s="46"/>
      <c r="H49" s="185">
        <v>25</v>
      </c>
      <c r="I49" s="185">
        <v>2969</v>
      </c>
      <c r="J49" s="28">
        <v>2994</v>
      </c>
      <c r="K49" s="45">
        <v>0.008350033400133601</v>
      </c>
      <c r="L49" s="47"/>
      <c r="M49" s="48">
        <v>0.0060289502279866</v>
      </c>
      <c r="P49" s="3" t="s">
        <v>283</v>
      </c>
    </row>
    <row r="50" spans="1:16" ht="12" customHeight="1">
      <c r="A50" s="2"/>
      <c r="B50" s="43" t="s">
        <v>74</v>
      </c>
      <c r="C50" s="185">
        <v>0</v>
      </c>
      <c r="D50" s="185">
        <v>11</v>
      </c>
      <c r="E50" s="28">
        <v>11</v>
      </c>
      <c r="F50" s="45">
        <v>0</v>
      </c>
      <c r="G50" s="46"/>
      <c r="H50" s="185">
        <v>0</v>
      </c>
      <c r="I50" s="185">
        <v>25</v>
      </c>
      <c r="J50" s="28">
        <v>25</v>
      </c>
      <c r="K50" s="45">
        <v>0</v>
      </c>
      <c r="L50" s="47"/>
      <c r="M50" s="48">
        <v>0</v>
      </c>
      <c r="P50" s="3" t="s">
        <v>283</v>
      </c>
    </row>
    <row r="51" spans="1:16" ht="12" customHeight="1">
      <c r="A51" s="2"/>
      <c r="B51" s="43" t="s">
        <v>196</v>
      </c>
      <c r="C51" s="185">
        <v>0</v>
      </c>
      <c r="D51" s="185">
        <v>2</v>
      </c>
      <c r="E51" s="28">
        <v>2</v>
      </c>
      <c r="F51" s="45">
        <v>0</v>
      </c>
      <c r="G51" s="46"/>
      <c r="H51" s="185">
        <v>0</v>
      </c>
      <c r="I51" s="185">
        <v>2</v>
      </c>
      <c r="J51" s="28">
        <v>2</v>
      </c>
      <c r="K51" s="45">
        <v>0</v>
      </c>
      <c r="L51" s="47"/>
      <c r="M51" s="48">
        <v>0</v>
      </c>
      <c r="P51" s="3" t="s">
        <v>283</v>
      </c>
    </row>
    <row r="52" spans="1:16" ht="12" customHeight="1">
      <c r="A52" s="2"/>
      <c r="B52" s="43" t="s">
        <v>266</v>
      </c>
      <c r="C52" s="185">
        <v>0</v>
      </c>
      <c r="D52" s="185">
        <v>0</v>
      </c>
      <c r="E52" s="28">
        <v>0</v>
      </c>
      <c r="F52" s="45" t="s">
        <v>284</v>
      </c>
      <c r="G52" s="46"/>
      <c r="H52" s="185">
        <v>0</v>
      </c>
      <c r="I52" s="185">
        <v>0</v>
      </c>
      <c r="J52" s="28">
        <v>0</v>
      </c>
      <c r="K52" s="45" t="s">
        <v>284</v>
      </c>
      <c r="L52" s="47"/>
      <c r="M52" s="48" t="s">
        <v>284</v>
      </c>
      <c r="P52" s="3" t="s">
        <v>285</v>
      </c>
    </row>
    <row r="53" spans="1:16" ht="6" customHeight="1">
      <c r="A53" s="2"/>
      <c r="B53" s="41"/>
      <c r="C53" s="33"/>
      <c r="D53" s="34"/>
      <c r="E53" s="34"/>
      <c r="F53" s="35"/>
      <c r="G53" s="36"/>
      <c r="H53" s="33"/>
      <c r="I53" s="34"/>
      <c r="J53" s="34"/>
      <c r="K53" s="35"/>
      <c r="L53" s="36"/>
      <c r="M53" s="37"/>
      <c r="P53" s="3" t="s">
        <v>283</v>
      </c>
    </row>
    <row r="54" spans="1:16" ht="12" customHeight="1">
      <c r="A54" s="2"/>
      <c r="B54" s="42" t="s">
        <v>17</v>
      </c>
      <c r="C54" s="28">
        <v>24309</v>
      </c>
      <c r="D54" s="28">
        <v>860827</v>
      </c>
      <c r="E54" s="28">
        <v>885136</v>
      </c>
      <c r="F54" s="29">
        <v>0.027463576218795756</v>
      </c>
      <c r="G54" s="30"/>
      <c r="H54" s="28">
        <v>33223</v>
      </c>
      <c r="I54" s="28">
        <v>788282</v>
      </c>
      <c r="J54" s="28">
        <v>821505</v>
      </c>
      <c r="K54" s="29">
        <v>0.04044162847456802</v>
      </c>
      <c r="L54" s="10"/>
      <c r="M54" s="31">
        <v>0.012978052255772261</v>
      </c>
      <c r="P54" s="3" t="s">
        <v>283</v>
      </c>
    </row>
    <row r="55" spans="1:16" ht="12" customHeight="1">
      <c r="A55" s="2"/>
      <c r="B55" s="43" t="s">
        <v>18</v>
      </c>
      <c r="C55" s="185">
        <v>213</v>
      </c>
      <c r="D55" s="185">
        <v>150071</v>
      </c>
      <c r="E55" s="28">
        <v>150284</v>
      </c>
      <c r="F55" s="45">
        <v>0.0014173165473370419</v>
      </c>
      <c r="G55" s="46"/>
      <c r="H55" s="185">
        <v>329</v>
      </c>
      <c r="I55" s="185">
        <v>152845</v>
      </c>
      <c r="J55" s="28">
        <v>153174</v>
      </c>
      <c r="K55" s="45">
        <v>0.002147884105657618</v>
      </c>
      <c r="L55" s="47"/>
      <c r="M55" s="48">
        <v>0.0007305675583205763</v>
      </c>
      <c r="P55" s="3" t="s">
        <v>283</v>
      </c>
    </row>
    <row r="56" spans="1:16" ht="12" customHeight="1">
      <c r="A56" s="2"/>
      <c r="B56" s="43" t="s">
        <v>19</v>
      </c>
      <c r="C56" s="185">
        <v>550</v>
      </c>
      <c r="D56" s="185">
        <v>13073</v>
      </c>
      <c r="E56" s="28">
        <v>13623</v>
      </c>
      <c r="F56" s="45">
        <v>0.040372898774131985</v>
      </c>
      <c r="G56" s="46"/>
      <c r="H56" s="185">
        <v>1548</v>
      </c>
      <c r="I56" s="185">
        <v>14683</v>
      </c>
      <c r="J56" s="28">
        <v>16231</v>
      </c>
      <c r="K56" s="45">
        <v>0.09537305156798719</v>
      </c>
      <c r="L56" s="47"/>
      <c r="M56" s="48">
        <v>0.0550001527938552</v>
      </c>
      <c r="P56" s="3" t="s">
        <v>283</v>
      </c>
    </row>
    <row r="57" spans="1:16" ht="12" customHeight="1">
      <c r="A57" s="2"/>
      <c r="B57" s="43" t="s">
        <v>20</v>
      </c>
      <c r="C57" s="185">
        <v>389</v>
      </c>
      <c r="D57" s="185">
        <v>86727</v>
      </c>
      <c r="E57" s="28">
        <v>87116</v>
      </c>
      <c r="F57" s="45">
        <v>0.004465310620322329</v>
      </c>
      <c r="G57" s="46"/>
      <c r="H57" s="185">
        <v>180</v>
      </c>
      <c r="I57" s="185">
        <v>93328</v>
      </c>
      <c r="J57" s="28">
        <v>93508</v>
      </c>
      <c r="K57" s="45">
        <v>0.0019249689866107714</v>
      </c>
      <c r="L57" s="47"/>
      <c r="M57" s="48">
        <v>-0.002540341633711558</v>
      </c>
      <c r="P57" s="3" t="s">
        <v>283</v>
      </c>
    </row>
    <row r="58" spans="1:16" ht="12" customHeight="1">
      <c r="A58" s="2"/>
      <c r="B58" s="43" t="s">
        <v>21</v>
      </c>
      <c r="C58" s="185">
        <v>420</v>
      </c>
      <c r="D58" s="185">
        <v>95047</v>
      </c>
      <c r="E58" s="28">
        <v>95467</v>
      </c>
      <c r="F58" s="45">
        <v>0.004399425979657892</v>
      </c>
      <c r="G58" s="46"/>
      <c r="H58" s="185">
        <v>301</v>
      </c>
      <c r="I58" s="185">
        <v>89569</v>
      </c>
      <c r="J58" s="28">
        <v>89870</v>
      </c>
      <c r="K58" s="45">
        <v>0.0033492822966507177</v>
      </c>
      <c r="L58" s="47"/>
      <c r="M58" s="48">
        <v>-0.0010501436830071746</v>
      </c>
      <c r="P58" s="3" t="s">
        <v>283</v>
      </c>
    </row>
    <row r="59" spans="1:16" ht="12" customHeight="1">
      <c r="A59" s="2"/>
      <c r="B59" s="43" t="s">
        <v>22</v>
      </c>
      <c r="C59" s="185">
        <v>15210</v>
      </c>
      <c r="D59" s="185">
        <v>299134</v>
      </c>
      <c r="E59" s="28">
        <v>314344</v>
      </c>
      <c r="F59" s="45">
        <v>0.04838648105260479</v>
      </c>
      <c r="G59" s="46"/>
      <c r="H59" s="185">
        <v>21684</v>
      </c>
      <c r="I59" s="185">
        <v>257273</v>
      </c>
      <c r="J59" s="28">
        <v>278957</v>
      </c>
      <c r="K59" s="45">
        <v>0.07773241037149095</v>
      </c>
      <c r="L59" s="47"/>
      <c r="M59" s="48">
        <v>0.02934592931888616</v>
      </c>
      <c r="P59" s="3" t="s">
        <v>283</v>
      </c>
    </row>
    <row r="60" spans="1:16" ht="12" customHeight="1">
      <c r="A60" s="2"/>
      <c r="B60" s="43" t="s">
        <v>23</v>
      </c>
      <c r="C60" s="185">
        <v>141</v>
      </c>
      <c r="D60" s="185">
        <v>28161</v>
      </c>
      <c r="E60" s="28">
        <v>28302</v>
      </c>
      <c r="F60" s="45">
        <v>0.0049819800720797116</v>
      </c>
      <c r="G60" s="46"/>
      <c r="H60" s="185">
        <v>140</v>
      </c>
      <c r="I60" s="185">
        <v>25542</v>
      </c>
      <c r="J60" s="28">
        <v>25682</v>
      </c>
      <c r="K60" s="45">
        <v>0.005451288840432988</v>
      </c>
      <c r="L60" s="47"/>
      <c r="M60" s="48">
        <v>0.0004693087683532767</v>
      </c>
      <c r="P60" s="3" t="s">
        <v>283</v>
      </c>
    </row>
    <row r="61" spans="1:16" ht="12" customHeight="1">
      <c r="A61" s="2"/>
      <c r="B61" s="43" t="s">
        <v>255</v>
      </c>
      <c r="C61" s="185">
        <v>0</v>
      </c>
      <c r="D61" s="185">
        <v>1</v>
      </c>
      <c r="E61" s="28">
        <v>1</v>
      </c>
      <c r="F61" s="45">
        <v>0</v>
      </c>
      <c r="G61" s="46"/>
      <c r="H61" s="185">
        <v>0</v>
      </c>
      <c r="I61" s="185">
        <v>0</v>
      </c>
      <c r="J61" s="28">
        <v>0</v>
      </c>
      <c r="K61" s="45" t="s">
        <v>284</v>
      </c>
      <c r="L61" s="47"/>
      <c r="M61" s="48" t="s">
        <v>284</v>
      </c>
      <c r="P61" s="3" t="s">
        <v>283</v>
      </c>
    </row>
    <row r="62" spans="1:16" ht="12" customHeight="1">
      <c r="A62" s="2"/>
      <c r="B62" s="43" t="s">
        <v>75</v>
      </c>
      <c r="C62" s="185">
        <v>1</v>
      </c>
      <c r="D62" s="185">
        <v>386</v>
      </c>
      <c r="E62" s="28">
        <v>387</v>
      </c>
      <c r="F62" s="45">
        <v>0.002583979328165375</v>
      </c>
      <c r="G62" s="46"/>
      <c r="H62" s="185">
        <v>0</v>
      </c>
      <c r="I62" s="185">
        <v>561</v>
      </c>
      <c r="J62" s="28">
        <v>561</v>
      </c>
      <c r="K62" s="45">
        <v>0</v>
      </c>
      <c r="L62" s="47"/>
      <c r="M62" s="48">
        <v>-0.002583979328165375</v>
      </c>
      <c r="P62" s="3" t="s">
        <v>283</v>
      </c>
    </row>
    <row r="63" spans="1:16" ht="12" customHeight="1">
      <c r="A63" s="2"/>
      <c r="B63" s="43" t="s">
        <v>263</v>
      </c>
      <c r="C63" s="185">
        <v>0</v>
      </c>
      <c r="D63" s="185">
        <v>0</v>
      </c>
      <c r="E63" s="28">
        <v>0</v>
      </c>
      <c r="F63" s="45" t="s">
        <v>284</v>
      </c>
      <c r="G63" s="46"/>
      <c r="H63" s="185">
        <v>0</v>
      </c>
      <c r="I63" s="185">
        <v>0</v>
      </c>
      <c r="J63" s="28">
        <v>0</v>
      </c>
      <c r="K63" s="45" t="s">
        <v>284</v>
      </c>
      <c r="L63" s="47"/>
      <c r="M63" s="48" t="s">
        <v>284</v>
      </c>
      <c r="P63" s="3" t="s">
        <v>285</v>
      </c>
    </row>
    <row r="64" spans="1:16" ht="12" customHeight="1">
      <c r="A64" s="2"/>
      <c r="B64" s="43" t="s">
        <v>24</v>
      </c>
      <c r="C64" s="185">
        <v>70</v>
      </c>
      <c r="D64" s="185">
        <v>7777</v>
      </c>
      <c r="E64" s="28">
        <v>7847</v>
      </c>
      <c r="F64" s="45">
        <v>0.008920606601248885</v>
      </c>
      <c r="G64" s="46"/>
      <c r="H64" s="185">
        <v>67</v>
      </c>
      <c r="I64" s="185">
        <v>6842</v>
      </c>
      <c r="J64" s="28">
        <v>6909</v>
      </c>
      <c r="K64" s="45">
        <v>0.00969749601968447</v>
      </c>
      <c r="L64" s="47"/>
      <c r="M64" s="48">
        <v>0.0007768894184355842</v>
      </c>
      <c r="P64" s="3" t="s">
        <v>283</v>
      </c>
    </row>
    <row r="65" spans="1:16" ht="12" customHeight="1">
      <c r="A65" s="2"/>
      <c r="B65" s="43" t="s">
        <v>25</v>
      </c>
      <c r="C65" s="185">
        <v>7090</v>
      </c>
      <c r="D65" s="185">
        <v>135357</v>
      </c>
      <c r="E65" s="28">
        <v>142447</v>
      </c>
      <c r="F65" s="45">
        <v>0.04977289799012966</v>
      </c>
      <c r="G65" s="46"/>
      <c r="H65" s="185">
        <v>8643</v>
      </c>
      <c r="I65" s="185">
        <v>97813</v>
      </c>
      <c r="J65" s="28">
        <v>106456</v>
      </c>
      <c r="K65" s="45">
        <v>0.0811884722326595</v>
      </c>
      <c r="L65" s="47"/>
      <c r="M65" s="48">
        <v>0.03141557424252984</v>
      </c>
      <c r="P65" s="3" t="s">
        <v>283</v>
      </c>
    </row>
    <row r="66" spans="1:16" ht="12" customHeight="1">
      <c r="A66" s="2"/>
      <c r="B66" s="43" t="s">
        <v>76</v>
      </c>
      <c r="C66" s="185">
        <v>4</v>
      </c>
      <c r="D66" s="185">
        <v>89</v>
      </c>
      <c r="E66" s="28">
        <v>93</v>
      </c>
      <c r="F66" s="45">
        <v>0.043010752688172046</v>
      </c>
      <c r="G66" s="46"/>
      <c r="H66" s="185">
        <v>0</v>
      </c>
      <c r="I66" s="185">
        <v>98</v>
      </c>
      <c r="J66" s="28">
        <v>98</v>
      </c>
      <c r="K66" s="45">
        <v>0</v>
      </c>
      <c r="L66" s="47"/>
      <c r="M66" s="48">
        <v>-0.043010752688172046</v>
      </c>
      <c r="P66" s="3" t="s">
        <v>283</v>
      </c>
    </row>
    <row r="67" spans="1:16" ht="12" customHeight="1">
      <c r="A67" s="2"/>
      <c r="B67" s="43" t="s">
        <v>26</v>
      </c>
      <c r="C67" s="185">
        <v>11</v>
      </c>
      <c r="D67" s="185">
        <v>18768</v>
      </c>
      <c r="E67" s="28">
        <v>18779</v>
      </c>
      <c r="F67" s="45">
        <v>0.0005857606901325949</v>
      </c>
      <c r="G67" s="46"/>
      <c r="H67" s="185">
        <v>14</v>
      </c>
      <c r="I67" s="185">
        <v>20038</v>
      </c>
      <c r="J67" s="28">
        <v>20052</v>
      </c>
      <c r="K67" s="45">
        <v>0.0006981847197287054</v>
      </c>
      <c r="L67" s="47"/>
      <c r="M67" s="48">
        <v>0.00011242402959611047</v>
      </c>
      <c r="P67" s="3" t="s">
        <v>283</v>
      </c>
    </row>
    <row r="68" spans="1:16" ht="12" customHeight="1">
      <c r="A68" s="2"/>
      <c r="B68" s="43" t="s">
        <v>27</v>
      </c>
      <c r="C68" s="185">
        <v>210</v>
      </c>
      <c r="D68" s="185">
        <v>26236</v>
      </c>
      <c r="E68" s="28">
        <v>26446</v>
      </c>
      <c r="F68" s="45">
        <v>0.007940709370037057</v>
      </c>
      <c r="G68" s="46"/>
      <c r="H68" s="185">
        <v>317</v>
      </c>
      <c r="I68" s="185">
        <v>29690</v>
      </c>
      <c r="J68" s="28">
        <v>30007</v>
      </c>
      <c r="K68" s="45">
        <v>0.010564201686273204</v>
      </c>
      <c r="L68" s="47"/>
      <c r="M68" s="48">
        <v>0.0026234923162361465</v>
      </c>
      <c r="P68" s="3" t="s">
        <v>283</v>
      </c>
    </row>
    <row r="69" spans="1:16" ht="6" customHeight="1">
      <c r="A69" s="2"/>
      <c r="B69" s="43"/>
      <c r="C69" s="49"/>
      <c r="D69" s="44"/>
      <c r="E69" s="44"/>
      <c r="F69" s="35"/>
      <c r="G69" s="36"/>
      <c r="H69" s="49"/>
      <c r="I69" s="44"/>
      <c r="J69" s="44"/>
      <c r="K69" s="35"/>
      <c r="L69" s="50"/>
      <c r="M69" s="37"/>
      <c r="P69" s="3" t="s">
        <v>283</v>
      </c>
    </row>
    <row r="70" spans="1:16" ht="12" customHeight="1">
      <c r="A70" s="2"/>
      <c r="B70" s="51" t="s">
        <v>28</v>
      </c>
      <c r="C70" s="28">
        <v>1918</v>
      </c>
      <c r="D70" s="28">
        <v>955229</v>
      </c>
      <c r="E70" s="28">
        <v>957147</v>
      </c>
      <c r="F70" s="29">
        <v>0.0020038719235394354</v>
      </c>
      <c r="G70" s="30"/>
      <c r="H70" s="28">
        <v>1650</v>
      </c>
      <c r="I70" s="28">
        <v>949589</v>
      </c>
      <c r="J70" s="28">
        <v>951239</v>
      </c>
      <c r="K70" s="29">
        <v>0.0017345798479667044</v>
      </c>
      <c r="L70" s="10"/>
      <c r="M70" s="31">
        <v>-0.000269292075572731</v>
      </c>
      <c r="P70" s="3" t="s">
        <v>283</v>
      </c>
    </row>
    <row r="71" spans="1:18" ht="12" customHeight="1">
      <c r="A71" s="2"/>
      <c r="B71" s="52" t="s">
        <v>77</v>
      </c>
      <c r="C71" s="185">
        <v>14</v>
      </c>
      <c r="D71" s="185">
        <v>798</v>
      </c>
      <c r="E71" s="28">
        <v>812</v>
      </c>
      <c r="F71" s="45">
        <v>0.017241379310344827</v>
      </c>
      <c r="G71" s="46"/>
      <c r="H71" s="185">
        <v>6</v>
      </c>
      <c r="I71" s="185">
        <v>881</v>
      </c>
      <c r="J71" s="28">
        <v>887</v>
      </c>
      <c r="K71" s="45">
        <v>0.006764374295377677</v>
      </c>
      <c r="L71" s="47"/>
      <c r="M71" s="48">
        <v>-0.01047700501496715</v>
      </c>
      <c r="P71" s="3" t="s">
        <v>283</v>
      </c>
      <c r="Q71" s="3">
        <v>458</v>
      </c>
      <c r="R71" s="3" t="b">
        <v>0</v>
      </c>
    </row>
    <row r="72" spans="1:18" ht="12" customHeight="1">
      <c r="A72" s="2"/>
      <c r="B72" s="52" t="s">
        <v>78</v>
      </c>
      <c r="C72" s="185">
        <v>18</v>
      </c>
      <c r="D72" s="185">
        <v>118864</v>
      </c>
      <c r="E72" s="28">
        <v>118882</v>
      </c>
      <c r="F72" s="45">
        <v>0.00015141064248582628</v>
      </c>
      <c r="G72" s="46"/>
      <c r="H72" s="185">
        <v>7</v>
      </c>
      <c r="I72" s="185">
        <v>119512</v>
      </c>
      <c r="J72" s="28">
        <v>119519</v>
      </c>
      <c r="K72" s="45">
        <v>5.8568093775885005E-05</v>
      </c>
      <c r="L72" s="47"/>
      <c r="M72" s="48">
        <v>-9.284254870994127E-05</v>
      </c>
      <c r="P72" s="3" t="s">
        <v>283</v>
      </c>
      <c r="Q72" s="3">
        <v>39792</v>
      </c>
      <c r="R72" s="3" t="b">
        <v>0</v>
      </c>
    </row>
    <row r="73" spans="1:18" ht="12" customHeight="1">
      <c r="A73" s="2"/>
      <c r="B73" s="52" t="s">
        <v>79</v>
      </c>
      <c r="C73" s="185">
        <v>0</v>
      </c>
      <c r="D73" s="185">
        <v>170</v>
      </c>
      <c r="E73" s="28">
        <v>170</v>
      </c>
      <c r="F73" s="45">
        <v>0</v>
      </c>
      <c r="G73" s="46"/>
      <c r="H73" s="185">
        <v>0</v>
      </c>
      <c r="I73" s="185">
        <v>187</v>
      </c>
      <c r="J73" s="28">
        <v>187</v>
      </c>
      <c r="K73" s="45">
        <v>0</v>
      </c>
      <c r="L73" s="47"/>
      <c r="M73" s="48">
        <v>0</v>
      </c>
      <c r="P73" s="3" t="s">
        <v>283</v>
      </c>
      <c r="Q73" s="3">
        <v>91</v>
      </c>
      <c r="R73" s="3" t="b">
        <v>0</v>
      </c>
    </row>
    <row r="74" spans="1:18" ht="12" customHeight="1">
      <c r="A74" s="2"/>
      <c r="B74" s="52" t="s">
        <v>80</v>
      </c>
      <c r="C74" s="185">
        <v>3</v>
      </c>
      <c r="D74" s="185">
        <v>13822</v>
      </c>
      <c r="E74" s="28">
        <v>13825</v>
      </c>
      <c r="F74" s="45">
        <v>0.00021699819168173598</v>
      </c>
      <c r="G74" s="46"/>
      <c r="H74" s="185">
        <v>0</v>
      </c>
      <c r="I74" s="185">
        <v>12835</v>
      </c>
      <c r="J74" s="28">
        <v>12835</v>
      </c>
      <c r="K74" s="45">
        <v>0</v>
      </c>
      <c r="L74" s="47"/>
      <c r="M74" s="48">
        <v>-0.00021699819168173598</v>
      </c>
      <c r="P74" s="3" t="s">
        <v>283</v>
      </c>
      <c r="Q74" s="3">
        <v>4105</v>
      </c>
      <c r="R74" s="3" t="b">
        <v>0</v>
      </c>
    </row>
    <row r="75" spans="1:18" ht="12" customHeight="1">
      <c r="A75" s="2"/>
      <c r="B75" s="52" t="s">
        <v>81</v>
      </c>
      <c r="C75" s="185">
        <v>10</v>
      </c>
      <c r="D75" s="185">
        <v>18394</v>
      </c>
      <c r="E75" s="28">
        <v>18404</v>
      </c>
      <c r="F75" s="45">
        <v>0.0005433601391001956</v>
      </c>
      <c r="G75" s="46"/>
      <c r="H75" s="185">
        <v>8</v>
      </c>
      <c r="I75" s="185">
        <v>19150</v>
      </c>
      <c r="J75" s="28">
        <v>19158</v>
      </c>
      <c r="K75" s="45">
        <v>0.00041758012318613634</v>
      </c>
      <c r="L75" s="47"/>
      <c r="M75" s="48">
        <v>-0.00012578001591405922</v>
      </c>
      <c r="P75" s="3" t="s">
        <v>283</v>
      </c>
      <c r="Q75" s="3">
        <v>4773</v>
      </c>
      <c r="R75" s="3" t="b">
        <v>0</v>
      </c>
    </row>
    <row r="76" spans="1:18" ht="12" customHeight="1">
      <c r="A76" s="2"/>
      <c r="B76" s="52" t="s">
        <v>82</v>
      </c>
      <c r="C76" s="185">
        <v>131</v>
      </c>
      <c r="D76" s="185">
        <v>1927</v>
      </c>
      <c r="E76" s="28">
        <v>2058</v>
      </c>
      <c r="F76" s="45">
        <v>0.06365403304178814</v>
      </c>
      <c r="G76" s="46"/>
      <c r="H76" s="185">
        <v>20</v>
      </c>
      <c r="I76" s="185">
        <v>1178</v>
      </c>
      <c r="J76" s="28">
        <v>1198</v>
      </c>
      <c r="K76" s="45">
        <v>0.01669449081803005</v>
      </c>
      <c r="L76" s="47"/>
      <c r="M76" s="48">
        <v>-0.04695954222375809</v>
      </c>
      <c r="P76" s="3" t="s">
        <v>283</v>
      </c>
      <c r="Q76" s="3">
        <v>1280</v>
      </c>
      <c r="R76" s="3" t="b">
        <v>0</v>
      </c>
    </row>
    <row r="77" spans="1:18" ht="12" customHeight="1">
      <c r="A77" s="2"/>
      <c r="B77" s="52" t="s">
        <v>83</v>
      </c>
      <c r="C77" s="185">
        <v>2</v>
      </c>
      <c r="D77" s="185">
        <v>438</v>
      </c>
      <c r="E77" s="28">
        <v>440</v>
      </c>
      <c r="F77" s="45">
        <v>0.004545454545454545</v>
      </c>
      <c r="G77" s="46"/>
      <c r="H77" s="185">
        <v>4</v>
      </c>
      <c r="I77" s="185">
        <v>447</v>
      </c>
      <c r="J77" s="28">
        <v>451</v>
      </c>
      <c r="K77" s="45">
        <v>0.008869179600886918</v>
      </c>
      <c r="L77" s="47"/>
      <c r="M77" s="48">
        <v>0.004323725055432373</v>
      </c>
      <c r="P77" s="3" t="s">
        <v>283</v>
      </c>
      <c r="Q77" s="3">
        <v>339</v>
      </c>
      <c r="R77" s="3" t="b">
        <v>0</v>
      </c>
    </row>
    <row r="78" spans="1:18" ht="12" customHeight="1">
      <c r="A78" s="2"/>
      <c r="B78" s="52" t="s">
        <v>29</v>
      </c>
      <c r="C78" s="185">
        <v>18</v>
      </c>
      <c r="D78" s="185">
        <v>3700</v>
      </c>
      <c r="E78" s="28">
        <v>3718</v>
      </c>
      <c r="F78" s="45">
        <v>0.004841312533620226</v>
      </c>
      <c r="G78" s="46"/>
      <c r="H78" s="185">
        <v>4</v>
      </c>
      <c r="I78" s="185">
        <v>2880</v>
      </c>
      <c r="J78" s="28">
        <v>2884</v>
      </c>
      <c r="K78" s="45">
        <v>0.0013869625520110957</v>
      </c>
      <c r="L78" s="47"/>
      <c r="M78" s="48">
        <v>-0.0034543499816091297</v>
      </c>
      <c r="P78" s="3" t="s">
        <v>283</v>
      </c>
      <c r="Q78" s="3">
        <v>1710</v>
      </c>
      <c r="R78" s="3" t="b">
        <v>0</v>
      </c>
    </row>
    <row r="79" spans="1:18" ht="12" customHeight="1">
      <c r="A79" s="2"/>
      <c r="B79" s="52" t="s">
        <v>84</v>
      </c>
      <c r="C79" s="185">
        <v>8</v>
      </c>
      <c r="D79" s="185">
        <v>10471</v>
      </c>
      <c r="E79" s="28">
        <v>10479</v>
      </c>
      <c r="F79" s="45">
        <v>0.0007634316251550721</v>
      </c>
      <c r="G79" s="46"/>
      <c r="H79" s="185">
        <v>5</v>
      </c>
      <c r="I79" s="185">
        <v>8579</v>
      </c>
      <c r="J79" s="28">
        <v>8584</v>
      </c>
      <c r="K79" s="45">
        <v>0.0005824790307548928</v>
      </c>
      <c r="L79" s="47"/>
      <c r="M79" s="48">
        <v>-0.00018095259440017932</v>
      </c>
      <c r="P79" s="3" t="s">
        <v>283</v>
      </c>
      <c r="Q79" s="3">
        <v>4308</v>
      </c>
      <c r="R79" s="3" t="b">
        <v>0</v>
      </c>
    </row>
    <row r="80" spans="1:18" ht="12" customHeight="1">
      <c r="A80" s="2"/>
      <c r="B80" s="52" t="s">
        <v>85</v>
      </c>
      <c r="C80" s="185">
        <v>2</v>
      </c>
      <c r="D80" s="185">
        <v>2732</v>
      </c>
      <c r="E80" s="28">
        <v>2734</v>
      </c>
      <c r="F80" s="45">
        <v>0.000731528895391368</v>
      </c>
      <c r="G80" s="46"/>
      <c r="H80" s="185">
        <v>3</v>
      </c>
      <c r="I80" s="185">
        <v>3034</v>
      </c>
      <c r="J80" s="28">
        <v>3037</v>
      </c>
      <c r="K80" s="45">
        <v>0.0009878169245966415</v>
      </c>
      <c r="L80" s="47"/>
      <c r="M80" s="48">
        <v>0.00025628802920527353</v>
      </c>
      <c r="P80" s="3" t="s">
        <v>283</v>
      </c>
      <c r="Q80" s="3">
        <v>1219</v>
      </c>
      <c r="R80" s="3" t="b">
        <v>0</v>
      </c>
    </row>
    <row r="81" spans="1:18" ht="12" customHeight="1">
      <c r="A81" s="2"/>
      <c r="B81" s="52" t="s">
        <v>86</v>
      </c>
      <c r="C81" s="185">
        <v>4</v>
      </c>
      <c r="D81" s="185">
        <v>11494</v>
      </c>
      <c r="E81" s="28">
        <v>11498</v>
      </c>
      <c r="F81" s="45">
        <v>0.00034788658897199514</v>
      </c>
      <c r="G81" s="46"/>
      <c r="H81" s="185">
        <v>0</v>
      </c>
      <c r="I81" s="185">
        <v>11104</v>
      </c>
      <c r="J81" s="28">
        <v>11104</v>
      </c>
      <c r="K81" s="45">
        <v>0</v>
      </c>
      <c r="L81" s="47"/>
      <c r="M81" s="48">
        <v>-0.00034788658897199514</v>
      </c>
      <c r="P81" s="3" t="s">
        <v>283</v>
      </c>
      <c r="Q81" s="3">
        <v>2198</v>
      </c>
      <c r="R81" s="3" t="b">
        <v>0</v>
      </c>
    </row>
    <row r="82" spans="1:18" ht="12" customHeight="1">
      <c r="A82" s="2"/>
      <c r="B82" s="52" t="s">
        <v>87</v>
      </c>
      <c r="C82" s="185">
        <v>2</v>
      </c>
      <c r="D82" s="185">
        <v>4830</v>
      </c>
      <c r="E82" s="28">
        <v>4832</v>
      </c>
      <c r="F82" s="45">
        <v>0.0004139072847682119</v>
      </c>
      <c r="G82" s="46"/>
      <c r="H82" s="185">
        <v>2</v>
      </c>
      <c r="I82" s="185">
        <v>4331</v>
      </c>
      <c r="J82" s="28">
        <v>4333</v>
      </c>
      <c r="K82" s="45">
        <v>0.00046157396722824835</v>
      </c>
      <c r="L82" s="47"/>
      <c r="M82" s="48">
        <v>4.766668246003643E-05</v>
      </c>
      <c r="P82" s="3" t="s">
        <v>283</v>
      </c>
      <c r="Q82" s="3">
        <v>1679</v>
      </c>
      <c r="R82" s="3" t="b">
        <v>0</v>
      </c>
    </row>
    <row r="83" spans="1:18" ht="12" customHeight="1">
      <c r="A83" s="2"/>
      <c r="B83" s="52" t="s">
        <v>88</v>
      </c>
      <c r="C83" s="185">
        <v>2</v>
      </c>
      <c r="D83" s="185">
        <v>2441</v>
      </c>
      <c r="E83" s="28">
        <v>2443</v>
      </c>
      <c r="F83" s="45">
        <v>0.0008186655751125665</v>
      </c>
      <c r="G83" s="46"/>
      <c r="H83" s="185">
        <v>0</v>
      </c>
      <c r="I83" s="185">
        <v>2329</v>
      </c>
      <c r="J83" s="28">
        <v>2329</v>
      </c>
      <c r="K83" s="45">
        <v>0</v>
      </c>
      <c r="L83" s="47"/>
      <c r="M83" s="48">
        <v>-0.0008186655751125665</v>
      </c>
      <c r="P83" s="3" t="s">
        <v>283</v>
      </c>
      <c r="Q83" s="3">
        <v>758</v>
      </c>
      <c r="R83" s="3" t="b">
        <v>0</v>
      </c>
    </row>
    <row r="84" spans="1:18" ht="12" customHeight="1">
      <c r="A84" s="2"/>
      <c r="B84" s="52" t="s">
        <v>30</v>
      </c>
      <c r="C84" s="185">
        <v>109</v>
      </c>
      <c r="D84" s="185">
        <v>129679</v>
      </c>
      <c r="E84" s="28">
        <v>129788</v>
      </c>
      <c r="F84" s="45">
        <v>0.000839831109193454</v>
      </c>
      <c r="G84" s="46"/>
      <c r="H84" s="185">
        <v>243</v>
      </c>
      <c r="I84" s="185">
        <v>136369</v>
      </c>
      <c r="J84" s="28">
        <v>136612</v>
      </c>
      <c r="K84" s="45">
        <v>0.0017787602846016455</v>
      </c>
      <c r="L84" s="47"/>
      <c r="M84" s="48">
        <v>0.0009389291754081916</v>
      </c>
      <c r="P84" s="3" t="s">
        <v>283</v>
      </c>
      <c r="Q84" s="3">
        <v>63619</v>
      </c>
      <c r="R84" s="3" t="b">
        <v>0</v>
      </c>
    </row>
    <row r="85" spans="1:18" ht="12" customHeight="1">
      <c r="A85" s="2"/>
      <c r="B85" s="52" t="s">
        <v>61</v>
      </c>
      <c r="C85" s="185">
        <v>3</v>
      </c>
      <c r="D85" s="185">
        <v>2528</v>
      </c>
      <c r="E85" s="28">
        <v>2531</v>
      </c>
      <c r="F85" s="45">
        <v>0.001185302252074279</v>
      </c>
      <c r="G85" s="46"/>
      <c r="H85" s="185">
        <v>15</v>
      </c>
      <c r="I85" s="185">
        <v>2047</v>
      </c>
      <c r="J85" s="28">
        <v>2062</v>
      </c>
      <c r="K85" s="45">
        <v>0.0072744907856450046</v>
      </c>
      <c r="L85" s="47"/>
      <c r="M85" s="48">
        <v>0.0060891885335707255</v>
      </c>
      <c r="P85" s="3" t="s">
        <v>283</v>
      </c>
      <c r="Q85" s="3">
        <v>1091</v>
      </c>
      <c r="R85" s="3" t="b">
        <v>0</v>
      </c>
    </row>
    <row r="86" spans="1:18" ht="12" customHeight="1">
      <c r="A86" s="2"/>
      <c r="B86" s="52" t="s">
        <v>229</v>
      </c>
      <c r="C86" s="185">
        <v>0</v>
      </c>
      <c r="D86" s="185">
        <v>0</v>
      </c>
      <c r="E86" s="28">
        <v>0</v>
      </c>
      <c r="F86" s="45" t="s">
        <v>284</v>
      </c>
      <c r="G86" s="46"/>
      <c r="H86" s="185">
        <v>0</v>
      </c>
      <c r="I86" s="185">
        <v>0</v>
      </c>
      <c r="J86" s="28">
        <v>0</v>
      </c>
      <c r="K86" s="45" t="s">
        <v>284</v>
      </c>
      <c r="L86" s="47"/>
      <c r="M86" s="48" t="s">
        <v>284</v>
      </c>
      <c r="P86" s="3" t="s">
        <v>285</v>
      </c>
      <c r="Q86" s="3" t="e">
        <v>#N/A</v>
      </c>
      <c r="R86" s="3" t="e">
        <v>#N/A</v>
      </c>
    </row>
    <row r="87" spans="1:18" ht="12" customHeight="1">
      <c r="A87" s="2"/>
      <c r="B87" s="52" t="s">
        <v>62</v>
      </c>
      <c r="C87" s="185">
        <v>5</v>
      </c>
      <c r="D87" s="185">
        <v>5242</v>
      </c>
      <c r="E87" s="28">
        <v>5247</v>
      </c>
      <c r="F87" s="45">
        <v>0.000952925481227368</v>
      </c>
      <c r="G87" s="46"/>
      <c r="H87" s="185">
        <v>0</v>
      </c>
      <c r="I87" s="185">
        <v>5078</v>
      </c>
      <c r="J87" s="28">
        <v>5078</v>
      </c>
      <c r="K87" s="45">
        <v>0</v>
      </c>
      <c r="L87" s="47"/>
      <c r="M87" s="48">
        <v>-0.000952925481227368</v>
      </c>
      <c r="P87" s="3" t="s">
        <v>283</v>
      </c>
      <c r="Q87" s="3">
        <v>954</v>
      </c>
      <c r="R87" s="3" t="b">
        <v>0</v>
      </c>
    </row>
    <row r="88" spans="1:18" ht="12" customHeight="1">
      <c r="A88" s="2"/>
      <c r="B88" s="52" t="s">
        <v>31</v>
      </c>
      <c r="C88" s="185">
        <v>31</v>
      </c>
      <c r="D88" s="185">
        <v>153390</v>
      </c>
      <c r="E88" s="28">
        <v>153421</v>
      </c>
      <c r="F88" s="45">
        <v>0.00020205838835622242</v>
      </c>
      <c r="G88" s="46"/>
      <c r="H88" s="185">
        <v>11</v>
      </c>
      <c r="I88" s="185">
        <v>154906</v>
      </c>
      <c r="J88" s="28">
        <v>154917</v>
      </c>
      <c r="K88" s="45">
        <v>7.100576437705352E-05</v>
      </c>
      <c r="L88" s="47"/>
      <c r="M88" s="48">
        <v>-0.0001310526239791689</v>
      </c>
      <c r="P88" s="3" t="s">
        <v>283</v>
      </c>
      <c r="Q88" s="3">
        <v>45286</v>
      </c>
      <c r="R88" s="3" t="b">
        <v>0</v>
      </c>
    </row>
    <row r="89" spans="1:18" ht="12" customHeight="1">
      <c r="A89" s="2"/>
      <c r="B89" s="52" t="s">
        <v>235</v>
      </c>
      <c r="C89" s="185">
        <v>0</v>
      </c>
      <c r="D89" s="185">
        <v>0</v>
      </c>
      <c r="E89" s="28">
        <v>0</v>
      </c>
      <c r="F89" s="45" t="s">
        <v>284</v>
      </c>
      <c r="G89" s="46"/>
      <c r="H89" s="185">
        <v>0</v>
      </c>
      <c r="I89" s="185">
        <v>0</v>
      </c>
      <c r="J89" s="28">
        <v>0</v>
      </c>
      <c r="K89" s="45" t="s">
        <v>284</v>
      </c>
      <c r="L89" s="47"/>
      <c r="M89" s="48" t="s">
        <v>284</v>
      </c>
      <c r="P89" s="3" t="s">
        <v>285</v>
      </c>
      <c r="Q89" s="3" t="e">
        <v>#N/A</v>
      </c>
      <c r="R89" s="3" t="e">
        <v>#N/A</v>
      </c>
    </row>
    <row r="90" spans="1:18" ht="12" customHeight="1">
      <c r="A90" s="2"/>
      <c r="B90" s="52" t="s">
        <v>89</v>
      </c>
      <c r="C90" s="185">
        <v>6</v>
      </c>
      <c r="D90" s="185">
        <v>3361</v>
      </c>
      <c r="E90" s="28">
        <v>3367</v>
      </c>
      <c r="F90" s="45">
        <v>0.001782001782001782</v>
      </c>
      <c r="G90" s="46"/>
      <c r="H90" s="185">
        <v>9</v>
      </c>
      <c r="I90" s="185">
        <v>3728</v>
      </c>
      <c r="J90" s="28">
        <v>3737</v>
      </c>
      <c r="K90" s="45">
        <v>0.002408348943002408</v>
      </c>
      <c r="L90" s="47"/>
      <c r="M90" s="48">
        <v>0.0006263471610006262</v>
      </c>
      <c r="P90" s="3" t="s">
        <v>283</v>
      </c>
      <c r="Q90" s="3">
        <v>1163</v>
      </c>
      <c r="R90" s="3" t="b">
        <v>0</v>
      </c>
    </row>
    <row r="91" spans="1:18" ht="12" customHeight="1">
      <c r="A91" s="2"/>
      <c r="B91" s="52" t="s">
        <v>90</v>
      </c>
      <c r="C91" s="185">
        <v>3</v>
      </c>
      <c r="D91" s="185">
        <v>8239</v>
      </c>
      <c r="E91" s="28">
        <v>8242</v>
      </c>
      <c r="F91" s="45">
        <v>0.0003639893229798593</v>
      </c>
      <c r="G91" s="46"/>
      <c r="H91" s="185">
        <v>8</v>
      </c>
      <c r="I91" s="185">
        <v>7451</v>
      </c>
      <c r="J91" s="28">
        <v>7459</v>
      </c>
      <c r="K91" s="45">
        <v>0.0010725298297358896</v>
      </c>
      <c r="L91" s="47"/>
      <c r="M91" s="48">
        <v>0.0007085405067560303</v>
      </c>
      <c r="P91" s="3" t="s">
        <v>283</v>
      </c>
      <c r="Q91" s="3">
        <v>3248</v>
      </c>
      <c r="R91" s="3" t="b">
        <v>0</v>
      </c>
    </row>
    <row r="92" spans="1:18" ht="12" customHeight="1">
      <c r="A92" s="2"/>
      <c r="B92" s="52" t="s">
        <v>91</v>
      </c>
      <c r="C92" s="185">
        <v>4</v>
      </c>
      <c r="D92" s="185">
        <v>12124</v>
      </c>
      <c r="E92" s="28">
        <v>12128</v>
      </c>
      <c r="F92" s="45">
        <v>0.00032981530343007914</v>
      </c>
      <c r="G92" s="46"/>
      <c r="H92" s="185">
        <v>3</v>
      </c>
      <c r="I92" s="185">
        <v>12818</v>
      </c>
      <c r="J92" s="28">
        <v>12821</v>
      </c>
      <c r="K92" s="45">
        <v>0.00023399110833788317</v>
      </c>
      <c r="L92" s="47"/>
      <c r="M92" s="48">
        <v>-9.582419509219597E-05</v>
      </c>
      <c r="P92" s="3" t="s">
        <v>283</v>
      </c>
      <c r="Q92" s="3">
        <v>3128</v>
      </c>
      <c r="R92" s="3" t="b">
        <v>0</v>
      </c>
    </row>
    <row r="93" spans="1:16" s="61" customFormat="1" ht="6" customHeight="1" thickBot="1">
      <c r="A93" s="2"/>
      <c r="B93" s="53"/>
      <c r="C93" s="54"/>
      <c r="D93" s="54"/>
      <c r="E93" s="54"/>
      <c r="F93" s="55"/>
      <c r="G93" s="56"/>
      <c r="H93" s="57"/>
      <c r="I93" s="58"/>
      <c r="J93" s="58"/>
      <c r="K93" s="59"/>
      <c r="L93" s="58"/>
      <c r="M93" s="60"/>
      <c r="P93" s="3" t="s">
        <v>283</v>
      </c>
    </row>
    <row r="94" spans="1:16" s="61" customFormat="1" ht="6" customHeight="1">
      <c r="A94" s="2"/>
      <c r="B94" s="62"/>
      <c r="C94" s="62"/>
      <c r="D94" s="62"/>
      <c r="E94" s="62"/>
      <c r="F94" s="62"/>
      <c r="G94" s="62"/>
      <c r="H94" s="63"/>
      <c r="K94" s="64"/>
      <c r="L94" s="64"/>
      <c r="M94" s="65"/>
      <c r="P94" s="3" t="s">
        <v>283</v>
      </c>
    </row>
    <row r="95" spans="1:16" s="61" customFormat="1" ht="14.25">
      <c r="A95" s="2"/>
      <c r="B95" s="66" t="s">
        <v>217</v>
      </c>
      <c r="C95" s="67"/>
      <c r="D95" s="67"/>
      <c r="E95" s="67"/>
      <c r="F95" s="67"/>
      <c r="G95" s="67"/>
      <c r="H95" s="68"/>
      <c r="K95" s="64"/>
      <c r="L95" s="64"/>
      <c r="M95" s="65"/>
      <c r="P95" s="3" t="s">
        <v>283</v>
      </c>
    </row>
    <row r="96" spans="1:16" s="61" customFormat="1" ht="14.25">
      <c r="A96" s="2"/>
      <c r="B96" s="69" t="s">
        <v>218</v>
      </c>
      <c r="C96" s="70"/>
      <c r="D96" s="70"/>
      <c r="E96" s="70"/>
      <c r="F96" s="70"/>
      <c r="G96" s="70"/>
      <c r="H96" s="68"/>
      <c r="K96" s="64"/>
      <c r="L96" s="64"/>
      <c r="M96" s="65"/>
      <c r="P96" s="3" t="s">
        <v>283</v>
      </c>
    </row>
    <row r="97" spans="1:16" s="61" customFormat="1" ht="14.25">
      <c r="A97" s="2"/>
      <c r="H97" s="71"/>
      <c r="I97" s="72"/>
      <c r="J97" s="72"/>
      <c r="K97" s="64"/>
      <c r="L97" s="64"/>
      <c r="M97" s="65"/>
      <c r="P97" s="3" t="s">
        <v>283</v>
      </c>
    </row>
    <row r="98" spans="1:16" s="61" customFormat="1" ht="6" customHeight="1">
      <c r="A98" s="2"/>
      <c r="H98" s="71"/>
      <c r="I98" s="72"/>
      <c r="J98" s="72"/>
      <c r="K98" s="64"/>
      <c r="L98" s="64"/>
      <c r="M98" s="65"/>
      <c r="P98" s="3" t="s">
        <v>283</v>
      </c>
    </row>
    <row r="99" spans="1:16" s="61" customFormat="1" ht="54.75" customHeight="1">
      <c r="A99" s="2"/>
      <c r="B99" s="218" t="s">
        <v>279</v>
      </c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P99" s="3" t="s">
        <v>283</v>
      </c>
    </row>
    <row r="100" spans="2:16" ht="6" customHeight="1">
      <c r="B100" s="61"/>
      <c r="C100" s="61"/>
      <c r="D100" s="61"/>
      <c r="E100" s="61"/>
      <c r="F100" s="61"/>
      <c r="G100" s="61"/>
      <c r="H100" s="71"/>
      <c r="I100" s="72"/>
      <c r="J100" s="72"/>
      <c r="K100" s="64"/>
      <c r="L100" s="64"/>
      <c r="M100" s="65"/>
      <c r="P100" s="3" t="s">
        <v>283</v>
      </c>
    </row>
    <row r="101" spans="2:16" ht="15" thickBot="1">
      <c r="B101" s="73"/>
      <c r="C101" s="73"/>
      <c r="D101" s="73"/>
      <c r="E101" s="73"/>
      <c r="F101" s="73"/>
      <c r="G101" s="73"/>
      <c r="H101" s="24"/>
      <c r="I101" s="72"/>
      <c r="J101" s="72"/>
      <c r="K101" s="64"/>
      <c r="L101" s="64"/>
      <c r="M101" s="13" t="s">
        <v>215</v>
      </c>
      <c r="P101" s="3" t="s">
        <v>283</v>
      </c>
    </row>
    <row r="102" spans="2:16" ht="15" customHeight="1">
      <c r="B102" s="219" t="s">
        <v>219</v>
      </c>
      <c r="C102" s="222" t="s">
        <v>281</v>
      </c>
      <c r="D102" s="222"/>
      <c r="E102" s="222"/>
      <c r="F102" s="222"/>
      <c r="G102" s="222"/>
      <c r="H102" s="222"/>
      <c r="I102" s="222"/>
      <c r="J102" s="222"/>
      <c r="K102" s="222"/>
      <c r="L102" s="14"/>
      <c r="M102" s="223" t="s">
        <v>282</v>
      </c>
      <c r="P102" s="3" t="s">
        <v>283</v>
      </c>
    </row>
    <row r="103" spans="1:16" ht="15" customHeight="1">
      <c r="A103" s="2"/>
      <c r="B103" s="220"/>
      <c r="C103" s="226" t="s">
        <v>271</v>
      </c>
      <c r="D103" s="226"/>
      <c r="E103" s="227"/>
      <c r="F103" s="227"/>
      <c r="G103" s="15"/>
      <c r="H103" s="228" t="s">
        <v>274</v>
      </c>
      <c r="I103" s="226"/>
      <c r="J103" s="227"/>
      <c r="K103" s="227"/>
      <c r="L103" s="16"/>
      <c r="M103" s="224"/>
      <c r="P103" s="3" t="s">
        <v>283</v>
      </c>
    </row>
    <row r="104" spans="1:16" ht="31.5" customHeight="1">
      <c r="A104" s="2"/>
      <c r="B104" s="221"/>
      <c r="C104" s="17" t="s">
        <v>57</v>
      </c>
      <c r="D104" s="18" t="s">
        <v>220</v>
      </c>
      <c r="E104" s="18" t="s">
        <v>221</v>
      </c>
      <c r="F104" s="19" t="s">
        <v>213</v>
      </c>
      <c r="G104" s="19"/>
      <c r="H104" s="20" t="s">
        <v>57</v>
      </c>
      <c r="I104" s="18" t="s">
        <v>220</v>
      </c>
      <c r="J104" s="18" t="s">
        <v>221</v>
      </c>
      <c r="K104" s="19" t="s">
        <v>213</v>
      </c>
      <c r="L104" s="17"/>
      <c r="M104" s="225"/>
      <c r="P104" s="3" t="s">
        <v>285</v>
      </c>
    </row>
    <row r="105" spans="1:16" ht="6" customHeight="1">
      <c r="A105" s="2"/>
      <c r="B105" s="21"/>
      <c r="C105" s="24"/>
      <c r="D105" s="24"/>
      <c r="E105" s="24"/>
      <c r="F105" s="24"/>
      <c r="G105" s="24"/>
      <c r="H105" s="24"/>
      <c r="I105" s="23"/>
      <c r="J105" s="23"/>
      <c r="K105" s="64"/>
      <c r="L105" s="64"/>
      <c r="M105" s="74"/>
      <c r="P105" s="3" t="s">
        <v>283</v>
      </c>
    </row>
    <row r="106" spans="1:18" ht="12" customHeight="1">
      <c r="A106" s="2"/>
      <c r="B106" s="52" t="s">
        <v>92</v>
      </c>
      <c r="C106" s="185">
        <v>0</v>
      </c>
      <c r="D106" s="185">
        <v>800</v>
      </c>
      <c r="E106" s="28">
        <v>800</v>
      </c>
      <c r="F106" s="45">
        <v>0</v>
      </c>
      <c r="G106" s="46"/>
      <c r="H106" s="185">
        <v>0</v>
      </c>
      <c r="I106" s="185">
        <v>657</v>
      </c>
      <c r="J106" s="28">
        <v>657</v>
      </c>
      <c r="K106" s="45">
        <v>0</v>
      </c>
      <c r="L106" s="47"/>
      <c r="M106" s="48">
        <v>0</v>
      </c>
      <c r="P106" s="3" t="s">
        <v>283</v>
      </c>
      <c r="Q106" s="3">
        <v>161</v>
      </c>
      <c r="R106" s="3" t="b">
        <v>0</v>
      </c>
    </row>
    <row r="107" spans="1:18" ht="12" customHeight="1">
      <c r="A107" s="2"/>
      <c r="B107" s="52" t="s">
        <v>32</v>
      </c>
      <c r="C107" s="185">
        <v>40</v>
      </c>
      <c r="D107" s="185">
        <v>60138</v>
      </c>
      <c r="E107" s="28">
        <v>60178</v>
      </c>
      <c r="F107" s="45">
        <v>0.0006646947389411413</v>
      </c>
      <c r="G107" s="46"/>
      <c r="H107" s="185">
        <v>42</v>
      </c>
      <c r="I107" s="185">
        <v>66064</v>
      </c>
      <c r="J107" s="28">
        <v>66106</v>
      </c>
      <c r="K107" s="45">
        <v>0.000635343236619974</v>
      </c>
      <c r="L107" s="47"/>
      <c r="M107" s="48">
        <v>-2.9351502321167352E-05</v>
      </c>
      <c r="P107" s="3" t="s">
        <v>283</v>
      </c>
      <c r="Q107" s="3">
        <v>21878</v>
      </c>
      <c r="R107" s="3" t="b">
        <v>0</v>
      </c>
    </row>
    <row r="108" spans="1:18" ht="12" customHeight="1">
      <c r="A108" s="2"/>
      <c r="B108" s="52" t="s">
        <v>264</v>
      </c>
      <c r="C108" s="185">
        <v>0</v>
      </c>
      <c r="D108" s="185">
        <v>0</v>
      </c>
      <c r="E108" s="28">
        <v>0</v>
      </c>
      <c r="F108" s="45" t="s">
        <v>284</v>
      </c>
      <c r="G108" s="46"/>
      <c r="H108" s="185">
        <v>0</v>
      </c>
      <c r="I108" s="185">
        <v>0</v>
      </c>
      <c r="J108" s="28">
        <v>0</v>
      </c>
      <c r="K108" s="45" t="s">
        <v>284</v>
      </c>
      <c r="L108" s="47"/>
      <c r="M108" s="48" t="s">
        <v>284</v>
      </c>
      <c r="P108" s="3" t="s">
        <v>285</v>
      </c>
      <c r="Q108" s="3" t="e">
        <v>#N/A</v>
      </c>
      <c r="R108" s="3" t="e">
        <v>#N/A</v>
      </c>
    </row>
    <row r="109" spans="1:18" ht="12" customHeight="1">
      <c r="A109" s="2"/>
      <c r="B109" s="52" t="s">
        <v>93</v>
      </c>
      <c r="C109" s="185">
        <v>12</v>
      </c>
      <c r="D109" s="185">
        <v>1656</v>
      </c>
      <c r="E109" s="28">
        <v>1668</v>
      </c>
      <c r="F109" s="45">
        <v>0.007194244604316547</v>
      </c>
      <c r="G109" s="46"/>
      <c r="H109" s="185">
        <v>6</v>
      </c>
      <c r="I109" s="185">
        <v>1506</v>
      </c>
      <c r="J109" s="28">
        <v>1512</v>
      </c>
      <c r="K109" s="45">
        <v>0.003968253968253968</v>
      </c>
      <c r="L109" s="47"/>
      <c r="M109" s="48">
        <v>-0.003225990636062579</v>
      </c>
      <c r="P109" s="3" t="s">
        <v>283</v>
      </c>
      <c r="Q109" s="3">
        <v>804</v>
      </c>
      <c r="R109" s="3" t="b">
        <v>0</v>
      </c>
    </row>
    <row r="110" spans="1:18" ht="12" customHeight="1">
      <c r="A110" s="2"/>
      <c r="B110" s="52" t="s">
        <v>94</v>
      </c>
      <c r="C110" s="185">
        <v>0</v>
      </c>
      <c r="D110" s="185">
        <v>104</v>
      </c>
      <c r="E110" s="28">
        <v>104</v>
      </c>
      <c r="F110" s="45">
        <v>0</v>
      </c>
      <c r="G110" s="46"/>
      <c r="H110" s="185">
        <v>0</v>
      </c>
      <c r="I110" s="185">
        <v>86</v>
      </c>
      <c r="J110" s="28">
        <v>86</v>
      </c>
      <c r="K110" s="45">
        <v>0</v>
      </c>
      <c r="L110" s="47"/>
      <c r="M110" s="48">
        <v>0</v>
      </c>
      <c r="P110" s="3" t="s">
        <v>283</v>
      </c>
      <c r="Q110" s="3">
        <v>59</v>
      </c>
      <c r="R110" s="3" t="b">
        <v>0</v>
      </c>
    </row>
    <row r="111" spans="1:18" ht="12" customHeight="1">
      <c r="A111" s="2"/>
      <c r="B111" s="52" t="s">
        <v>95</v>
      </c>
      <c r="C111" s="185">
        <v>7</v>
      </c>
      <c r="D111" s="185">
        <v>3594</v>
      </c>
      <c r="E111" s="28">
        <v>3601</v>
      </c>
      <c r="F111" s="45">
        <v>0.0019439044709802832</v>
      </c>
      <c r="G111" s="46"/>
      <c r="H111" s="185">
        <v>5</v>
      </c>
      <c r="I111" s="185">
        <v>3640</v>
      </c>
      <c r="J111" s="28">
        <v>3645</v>
      </c>
      <c r="K111" s="45">
        <v>0.0013717421124828531</v>
      </c>
      <c r="L111" s="47"/>
      <c r="M111" s="48">
        <v>-0.0005721623584974301</v>
      </c>
      <c r="P111" s="3" t="s">
        <v>283</v>
      </c>
      <c r="Q111" s="3">
        <v>2728</v>
      </c>
      <c r="R111" s="3" t="b">
        <v>0</v>
      </c>
    </row>
    <row r="112" spans="1:18" ht="12" customHeight="1">
      <c r="A112" s="2"/>
      <c r="B112" s="52" t="s">
        <v>96</v>
      </c>
      <c r="C112" s="185">
        <v>1</v>
      </c>
      <c r="D112" s="185">
        <v>939</v>
      </c>
      <c r="E112" s="28">
        <v>940</v>
      </c>
      <c r="F112" s="45">
        <v>0.0010638297872340426</v>
      </c>
      <c r="G112" s="46"/>
      <c r="H112" s="185">
        <v>0</v>
      </c>
      <c r="I112" s="185">
        <v>1040</v>
      </c>
      <c r="J112" s="28">
        <v>1040</v>
      </c>
      <c r="K112" s="45">
        <v>0</v>
      </c>
      <c r="L112" s="47"/>
      <c r="M112" s="48">
        <v>-0.0010638297872340426</v>
      </c>
      <c r="P112" s="3" t="s">
        <v>283</v>
      </c>
      <c r="Q112" s="3">
        <v>466</v>
      </c>
      <c r="R112" s="3" t="b">
        <v>0</v>
      </c>
    </row>
    <row r="113" spans="1:18" ht="12" customHeight="1">
      <c r="A113" s="2"/>
      <c r="B113" s="52" t="s">
        <v>97</v>
      </c>
      <c r="C113" s="185">
        <v>4</v>
      </c>
      <c r="D113" s="185">
        <v>509</v>
      </c>
      <c r="E113" s="28">
        <v>513</v>
      </c>
      <c r="F113" s="45">
        <v>0.007797270955165692</v>
      </c>
      <c r="G113" s="46"/>
      <c r="H113" s="185">
        <v>1</v>
      </c>
      <c r="I113" s="185">
        <v>381</v>
      </c>
      <c r="J113" s="28">
        <v>382</v>
      </c>
      <c r="K113" s="45">
        <v>0.002617801047120419</v>
      </c>
      <c r="L113" s="47"/>
      <c r="M113" s="48">
        <v>-0.005179469908045273</v>
      </c>
      <c r="P113" s="3" t="s">
        <v>283</v>
      </c>
      <c r="Q113" s="3">
        <v>319</v>
      </c>
      <c r="R113" s="3" t="b">
        <v>0</v>
      </c>
    </row>
    <row r="114" spans="1:18" ht="12" customHeight="1">
      <c r="A114" s="2"/>
      <c r="B114" s="52" t="s">
        <v>98</v>
      </c>
      <c r="C114" s="185">
        <v>4</v>
      </c>
      <c r="D114" s="185">
        <v>401</v>
      </c>
      <c r="E114" s="28">
        <v>405</v>
      </c>
      <c r="F114" s="45">
        <v>0.009876543209876543</v>
      </c>
      <c r="G114" s="46"/>
      <c r="H114" s="185">
        <v>0</v>
      </c>
      <c r="I114" s="185">
        <v>334</v>
      </c>
      <c r="J114" s="28">
        <v>334</v>
      </c>
      <c r="K114" s="45">
        <v>0</v>
      </c>
      <c r="L114" s="47"/>
      <c r="M114" s="48">
        <v>-0.009876543209876543</v>
      </c>
      <c r="P114" s="3" t="s">
        <v>283</v>
      </c>
      <c r="Q114" s="3">
        <v>109</v>
      </c>
      <c r="R114" s="3" t="b">
        <v>0</v>
      </c>
    </row>
    <row r="115" spans="1:18" ht="12" customHeight="1">
      <c r="A115" s="2"/>
      <c r="B115" s="52" t="s">
        <v>99</v>
      </c>
      <c r="C115" s="185">
        <v>24</v>
      </c>
      <c r="D115" s="185">
        <v>716</v>
      </c>
      <c r="E115" s="28">
        <v>740</v>
      </c>
      <c r="F115" s="45">
        <v>0.032432432432432434</v>
      </c>
      <c r="G115" s="46"/>
      <c r="H115" s="185">
        <v>6</v>
      </c>
      <c r="I115" s="185">
        <v>566</v>
      </c>
      <c r="J115" s="28">
        <v>572</v>
      </c>
      <c r="K115" s="45">
        <v>0.01048951048951049</v>
      </c>
      <c r="L115" s="47"/>
      <c r="M115" s="48">
        <v>-0.021942921942921946</v>
      </c>
      <c r="P115" s="3" t="s">
        <v>283</v>
      </c>
      <c r="Q115" s="3">
        <v>734</v>
      </c>
      <c r="R115" s="3" t="b">
        <v>0</v>
      </c>
    </row>
    <row r="116" spans="1:18" ht="12" customHeight="1">
      <c r="A116" s="2"/>
      <c r="B116" s="52" t="s">
        <v>100</v>
      </c>
      <c r="C116" s="185">
        <v>0</v>
      </c>
      <c r="D116" s="185">
        <v>51</v>
      </c>
      <c r="E116" s="28">
        <v>51</v>
      </c>
      <c r="F116" s="45">
        <v>0</v>
      </c>
      <c r="G116" s="46"/>
      <c r="H116" s="185">
        <v>0</v>
      </c>
      <c r="I116" s="185">
        <v>58</v>
      </c>
      <c r="J116" s="28">
        <v>58</v>
      </c>
      <c r="K116" s="45">
        <v>0</v>
      </c>
      <c r="L116" s="47"/>
      <c r="M116" s="48">
        <v>0</v>
      </c>
      <c r="P116" s="3" t="s">
        <v>283</v>
      </c>
      <c r="Q116" s="3">
        <v>24</v>
      </c>
      <c r="R116" s="3" t="b">
        <v>0</v>
      </c>
    </row>
    <row r="117" spans="1:18" ht="12" customHeight="1">
      <c r="A117" s="2"/>
      <c r="B117" s="52" t="s">
        <v>101</v>
      </c>
      <c r="C117" s="185">
        <v>1</v>
      </c>
      <c r="D117" s="185">
        <v>185</v>
      </c>
      <c r="E117" s="28">
        <v>186</v>
      </c>
      <c r="F117" s="45">
        <v>0.005376344086021506</v>
      </c>
      <c r="G117" s="46"/>
      <c r="H117" s="185">
        <v>1</v>
      </c>
      <c r="I117" s="185">
        <v>167</v>
      </c>
      <c r="J117" s="28">
        <v>168</v>
      </c>
      <c r="K117" s="45">
        <v>0.005952380952380952</v>
      </c>
      <c r="L117" s="47"/>
      <c r="M117" s="48">
        <v>0.0005760368663594462</v>
      </c>
      <c r="P117" s="3" t="s">
        <v>283</v>
      </c>
      <c r="Q117" s="3">
        <v>116</v>
      </c>
      <c r="R117" s="3" t="b">
        <v>0</v>
      </c>
    </row>
    <row r="118" spans="1:18" ht="12" customHeight="1">
      <c r="A118" s="2"/>
      <c r="B118" s="52" t="s">
        <v>63</v>
      </c>
      <c r="C118" s="185">
        <v>4</v>
      </c>
      <c r="D118" s="185">
        <v>5786</v>
      </c>
      <c r="E118" s="28">
        <v>5790</v>
      </c>
      <c r="F118" s="45">
        <v>0.000690846286701209</v>
      </c>
      <c r="G118" s="46"/>
      <c r="H118" s="185">
        <v>3</v>
      </c>
      <c r="I118" s="185">
        <v>6023</v>
      </c>
      <c r="J118" s="28">
        <v>6026</v>
      </c>
      <c r="K118" s="45">
        <v>0.0004978426817125788</v>
      </c>
      <c r="L118" s="47"/>
      <c r="M118" s="48">
        <v>-0.00019300360498863012</v>
      </c>
      <c r="P118" s="3" t="s">
        <v>283</v>
      </c>
      <c r="Q118" s="3">
        <v>1576</v>
      </c>
      <c r="R118" s="3" t="b">
        <v>0</v>
      </c>
    </row>
    <row r="119" spans="1:18" ht="12" customHeight="1">
      <c r="A119" s="2"/>
      <c r="B119" s="52" t="s">
        <v>33</v>
      </c>
      <c r="C119" s="185">
        <v>10</v>
      </c>
      <c r="D119" s="185">
        <v>39576</v>
      </c>
      <c r="E119" s="28">
        <v>39586</v>
      </c>
      <c r="F119" s="45">
        <v>0.00025261456070327896</v>
      </c>
      <c r="G119" s="46"/>
      <c r="H119" s="185">
        <v>3</v>
      </c>
      <c r="I119" s="185">
        <v>36115</v>
      </c>
      <c r="J119" s="28">
        <v>36118</v>
      </c>
      <c r="K119" s="45">
        <v>8.306107757904645E-05</v>
      </c>
      <c r="L119" s="47"/>
      <c r="M119" s="48">
        <v>-0.0001695534831242325</v>
      </c>
      <c r="P119" s="3" t="s">
        <v>283</v>
      </c>
      <c r="Q119" s="3">
        <v>11542</v>
      </c>
      <c r="R119" s="3" t="b">
        <v>0</v>
      </c>
    </row>
    <row r="120" spans="1:18" ht="12" customHeight="1">
      <c r="A120" s="2"/>
      <c r="B120" s="52" t="s">
        <v>102</v>
      </c>
      <c r="C120" s="185">
        <v>4</v>
      </c>
      <c r="D120" s="185">
        <v>31277</v>
      </c>
      <c r="E120" s="28">
        <v>31281</v>
      </c>
      <c r="F120" s="45">
        <v>0.00012787314983536333</v>
      </c>
      <c r="G120" s="46"/>
      <c r="H120" s="185">
        <v>3</v>
      </c>
      <c r="I120" s="185">
        <v>32869</v>
      </c>
      <c r="J120" s="28">
        <v>32872</v>
      </c>
      <c r="K120" s="45">
        <v>9.126308104161596E-05</v>
      </c>
      <c r="L120" s="47"/>
      <c r="M120" s="48">
        <v>-3.661006879374737E-05</v>
      </c>
      <c r="P120" s="3" t="s">
        <v>283</v>
      </c>
      <c r="Q120" s="3">
        <v>25952</v>
      </c>
      <c r="R120" s="3" t="b">
        <v>0</v>
      </c>
    </row>
    <row r="121" spans="1:18" ht="12" customHeight="1">
      <c r="A121" s="2"/>
      <c r="B121" s="52" t="s">
        <v>34</v>
      </c>
      <c r="C121" s="185">
        <v>20</v>
      </c>
      <c r="D121" s="185">
        <v>26723</v>
      </c>
      <c r="E121" s="28">
        <v>26743</v>
      </c>
      <c r="F121" s="45">
        <v>0.0007478592528886063</v>
      </c>
      <c r="G121" s="46"/>
      <c r="H121" s="185">
        <v>7</v>
      </c>
      <c r="I121" s="185">
        <v>26569</v>
      </c>
      <c r="J121" s="28">
        <v>26576</v>
      </c>
      <c r="K121" s="45">
        <v>0.0002633955448524985</v>
      </c>
      <c r="L121" s="47"/>
      <c r="M121" s="48">
        <v>-0.00048446370803610785</v>
      </c>
      <c r="P121" s="3" t="s">
        <v>283</v>
      </c>
      <c r="Q121" s="3">
        <v>7387</v>
      </c>
      <c r="R121" s="3" t="b">
        <v>0</v>
      </c>
    </row>
    <row r="122" spans="1:18" ht="12" customHeight="1">
      <c r="A122" s="2"/>
      <c r="B122" s="52" t="s">
        <v>35</v>
      </c>
      <c r="C122" s="185">
        <v>13</v>
      </c>
      <c r="D122" s="185">
        <v>190761</v>
      </c>
      <c r="E122" s="28">
        <v>190774</v>
      </c>
      <c r="F122" s="45">
        <v>6.814345770387998E-05</v>
      </c>
      <c r="G122" s="46"/>
      <c r="H122" s="185">
        <v>26</v>
      </c>
      <c r="I122" s="185">
        <v>191243</v>
      </c>
      <c r="J122" s="28">
        <v>191269</v>
      </c>
      <c r="K122" s="45">
        <v>0.0001359342078434038</v>
      </c>
      <c r="L122" s="47"/>
      <c r="M122" s="48">
        <v>6.779075013952382E-05</v>
      </c>
      <c r="P122" s="3" t="s">
        <v>283</v>
      </c>
      <c r="Q122" s="3">
        <v>31363</v>
      </c>
      <c r="R122" s="3" t="b">
        <v>0</v>
      </c>
    </row>
    <row r="123" spans="1:18" ht="12" customHeight="1">
      <c r="A123" s="2"/>
      <c r="B123" s="52" t="s">
        <v>208</v>
      </c>
      <c r="C123" s="185">
        <v>508</v>
      </c>
      <c r="D123" s="185">
        <v>8182</v>
      </c>
      <c r="E123" s="28">
        <v>8690</v>
      </c>
      <c r="F123" s="45">
        <v>0.05845799769850403</v>
      </c>
      <c r="G123" s="46"/>
      <c r="H123" s="185">
        <v>537</v>
      </c>
      <c r="I123" s="185">
        <v>7405</v>
      </c>
      <c r="J123" s="28">
        <v>7942</v>
      </c>
      <c r="K123" s="45">
        <v>0.06761521027449005</v>
      </c>
      <c r="L123" s="47"/>
      <c r="M123" s="48">
        <v>0.00915721257598602</v>
      </c>
      <c r="P123" s="3" t="s">
        <v>283</v>
      </c>
      <c r="Q123" s="3">
        <v>8439</v>
      </c>
      <c r="R123" s="3" t="b">
        <v>0</v>
      </c>
    </row>
    <row r="124" spans="1:18" ht="12" customHeight="1">
      <c r="A124" s="2"/>
      <c r="B124" s="52" t="s">
        <v>36</v>
      </c>
      <c r="C124" s="185">
        <v>775</v>
      </c>
      <c r="D124" s="185">
        <v>30298</v>
      </c>
      <c r="E124" s="28">
        <v>31073</v>
      </c>
      <c r="F124" s="45">
        <v>0.024941267338203586</v>
      </c>
      <c r="G124" s="46"/>
      <c r="H124" s="185">
        <v>574</v>
      </c>
      <c r="I124" s="185">
        <v>16702</v>
      </c>
      <c r="J124" s="28">
        <v>17276</v>
      </c>
      <c r="K124" s="45">
        <v>0.03322528363047002</v>
      </c>
      <c r="L124" s="47"/>
      <c r="M124" s="48">
        <v>0.008284016292266431</v>
      </c>
      <c r="P124" s="3" t="s">
        <v>283</v>
      </c>
      <c r="Q124" s="3">
        <v>19649</v>
      </c>
      <c r="R124" s="3" t="b">
        <v>0</v>
      </c>
    </row>
    <row r="125" spans="1:18" ht="12" customHeight="1">
      <c r="A125" s="2"/>
      <c r="B125" s="52" t="s">
        <v>103</v>
      </c>
      <c r="C125" s="185">
        <v>0</v>
      </c>
      <c r="D125" s="185">
        <v>20</v>
      </c>
      <c r="E125" s="28">
        <v>20</v>
      </c>
      <c r="F125" s="45">
        <v>0</v>
      </c>
      <c r="G125" s="46"/>
      <c r="H125" s="185">
        <v>0</v>
      </c>
      <c r="I125" s="185">
        <v>34</v>
      </c>
      <c r="J125" s="28">
        <v>34</v>
      </c>
      <c r="K125" s="45">
        <v>0</v>
      </c>
      <c r="L125" s="47"/>
      <c r="M125" s="48">
        <v>0</v>
      </c>
      <c r="P125" s="3" t="s">
        <v>283</v>
      </c>
      <c r="Q125" s="3">
        <v>6</v>
      </c>
      <c r="R125" s="3" t="b">
        <v>0</v>
      </c>
    </row>
    <row r="126" spans="1:18" ht="12" customHeight="1">
      <c r="A126" s="2"/>
      <c r="B126" s="52" t="s">
        <v>247</v>
      </c>
      <c r="C126" s="185">
        <v>5</v>
      </c>
      <c r="D126" s="185">
        <v>2027</v>
      </c>
      <c r="E126" s="28">
        <v>2032</v>
      </c>
      <c r="F126" s="45">
        <v>0.0024606299212598425</v>
      </c>
      <c r="G126" s="46"/>
      <c r="H126" s="185">
        <v>6</v>
      </c>
      <c r="I126" s="185">
        <v>1738</v>
      </c>
      <c r="J126" s="28">
        <v>1744</v>
      </c>
      <c r="K126" s="45">
        <v>0.0034403669724770644</v>
      </c>
      <c r="L126" s="47"/>
      <c r="M126" s="48">
        <v>0.000979737051217222</v>
      </c>
      <c r="P126" s="3" t="s">
        <v>283</v>
      </c>
      <c r="Q126" s="3" t="e">
        <v>#N/A</v>
      </c>
      <c r="R126" s="3" t="e">
        <v>#N/A</v>
      </c>
    </row>
    <row r="127" spans="1:18" ht="12" customHeight="1">
      <c r="A127" s="2"/>
      <c r="B127" s="52" t="s">
        <v>104</v>
      </c>
      <c r="C127" s="185">
        <v>62</v>
      </c>
      <c r="D127" s="185">
        <v>14636</v>
      </c>
      <c r="E127" s="28">
        <v>14698</v>
      </c>
      <c r="F127" s="45">
        <v>0.004218260987889509</v>
      </c>
      <c r="G127" s="46"/>
      <c r="H127" s="185">
        <v>11</v>
      </c>
      <c r="I127" s="185">
        <v>13569</v>
      </c>
      <c r="J127" s="28">
        <v>13580</v>
      </c>
      <c r="K127" s="45">
        <v>0.0008100147275405008</v>
      </c>
      <c r="L127" s="47"/>
      <c r="M127" s="48">
        <v>-0.0034082462603490077</v>
      </c>
      <c r="P127" s="3" t="s">
        <v>283</v>
      </c>
      <c r="Q127" s="3">
        <v>3419</v>
      </c>
      <c r="R127" s="3" t="b">
        <v>0</v>
      </c>
    </row>
    <row r="128" spans="1:18" ht="12" customHeight="1">
      <c r="A128" s="2"/>
      <c r="B128" s="52" t="s">
        <v>105</v>
      </c>
      <c r="C128" s="185">
        <v>4</v>
      </c>
      <c r="D128" s="185">
        <v>21611</v>
      </c>
      <c r="E128" s="28">
        <v>21615</v>
      </c>
      <c r="F128" s="45">
        <v>0.00018505667360629193</v>
      </c>
      <c r="G128" s="46"/>
      <c r="H128" s="185">
        <v>1</v>
      </c>
      <c r="I128" s="185">
        <v>20484</v>
      </c>
      <c r="J128" s="28">
        <v>20485</v>
      </c>
      <c r="K128" s="45">
        <v>4.88162069807176E-05</v>
      </c>
      <c r="L128" s="47"/>
      <c r="M128" s="48">
        <v>-0.00013624046662557432</v>
      </c>
      <c r="P128" s="3" t="s">
        <v>283</v>
      </c>
      <c r="Q128" s="3">
        <v>15618</v>
      </c>
      <c r="R128" s="3" t="b">
        <v>0</v>
      </c>
    </row>
    <row r="129" spans="1:18" ht="12" customHeight="1">
      <c r="A129" s="2"/>
      <c r="B129" s="52" t="s">
        <v>37</v>
      </c>
      <c r="C129" s="185">
        <v>45</v>
      </c>
      <c r="D129" s="185">
        <v>10592</v>
      </c>
      <c r="E129" s="28">
        <v>10637</v>
      </c>
      <c r="F129" s="45">
        <v>0.004230516122967002</v>
      </c>
      <c r="G129" s="46"/>
      <c r="H129" s="185">
        <v>70</v>
      </c>
      <c r="I129" s="185">
        <v>13491</v>
      </c>
      <c r="J129" s="28">
        <v>13561</v>
      </c>
      <c r="K129" s="45">
        <v>0.005161861219674066</v>
      </c>
      <c r="L129" s="47"/>
      <c r="M129" s="48">
        <v>0.0009313450967070635</v>
      </c>
      <c r="P129" s="3" t="s">
        <v>283</v>
      </c>
      <c r="Q129" s="3">
        <v>13366</v>
      </c>
      <c r="R129" s="3" t="b">
        <v>0</v>
      </c>
    </row>
    <row r="130" spans="1:18" ht="12" customHeight="1">
      <c r="A130" s="2"/>
      <c r="B130" s="52" t="s">
        <v>197</v>
      </c>
      <c r="C130" s="185">
        <v>0</v>
      </c>
      <c r="D130" s="185">
        <v>3</v>
      </c>
      <c r="E130" s="28">
        <v>3</v>
      </c>
      <c r="F130" s="45">
        <v>0</v>
      </c>
      <c r="G130" s="46"/>
      <c r="H130" s="185">
        <v>0</v>
      </c>
      <c r="I130" s="185">
        <v>4</v>
      </c>
      <c r="J130" s="28">
        <v>4</v>
      </c>
      <c r="K130" s="45">
        <v>0</v>
      </c>
      <c r="L130" s="47"/>
      <c r="M130" s="48">
        <v>0</v>
      </c>
      <c r="P130" s="3" t="s">
        <v>283</v>
      </c>
      <c r="Q130" s="3">
        <v>5</v>
      </c>
      <c r="R130" s="3" t="b">
        <v>0</v>
      </c>
    </row>
    <row r="131" spans="1:16" ht="6" customHeight="1">
      <c r="A131" s="2"/>
      <c r="B131" s="43"/>
      <c r="C131" s="44"/>
      <c r="D131" s="44"/>
      <c r="E131" s="44"/>
      <c r="F131" s="76"/>
      <c r="G131" s="10"/>
      <c r="H131" s="44"/>
      <c r="I131" s="77"/>
      <c r="J131" s="77"/>
      <c r="K131" s="76"/>
      <c r="L131" s="75"/>
      <c r="M131" s="37"/>
      <c r="P131" s="3" t="s">
        <v>283</v>
      </c>
    </row>
    <row r="132" spans="1:16" ht="12" customHeight="1">
      <c r="A132" s="2"/>
      <c r="B132" s="51" t="s">
        <v>38</v>
      </c>
      <c r="C132" s="28">
        <v>8210</v>
      </c>
      <c r="D132" s="28">
        <v>263494</v>
      </c>
      <c r="E132" s="28">
        <v>271704</v>
      </c>
      <c r="F132" s="29">
        <v>0.030216706415805435</v>
      </c>
      <c r="G132" s="30"/>
      <c r="H132" s="28">
        <v>7557</v>
      </c>
      <c r="I132" s="28">
        <v>312950</v>
      </c>
      <c r="J132" s="28">
        <v>320507</v>
      </c>
      <c r="K132" s="29">
        <v>0.023578268181350174</v>
      </c>
      <c r="L132" s="10"/>
      <c r="M132" s="31">
        <v>-0.006638438234455261</v>
      </c>
      <c r="P132" s="3" t="s">
        <v>283</v>
      </c>
    </row>
    <row r="133" spans="1:16" ht="12" customHeight="1">
      <c r="A133" s="2"/>
      <c r="B133" s="52" t="s">
        <v>106</v>
      </c>
      <c r="C133" s="185">
        <v>122</v>
      </c>
      <c r="D133" s="185">
        <v>410</v>
      </c>
      <c r="E133" s="28">
        <v>532</v>
      </c>
      <c r="F133" s="45">
        <v>0.22932330827067668</v>
      </c>
      <c r="G133" s="46"/>
      <c r="H133" s="185">
        <v>78</v>
      </c>
      <c r="I133" s="185">
        <v>290</v>
      </c>
      <c r="J133" s="28">
        <v>368</v>
      </c>
      <c r="K133" s="45">
        <v>0.21195652173913043</v>
      </c>
      <c r="L133" s="47"/>
      <c r="M133" s="48">
        <v>-0.017366786531546247</v>
      </c>
      <c r="P133" s="3" t="s">
        <v>283</v>
      </c>
    </row>
    <row r="134" spans="1:16" ht="12" customHeight="1">
      <c r="A134" s="2"/>
      <c r="B134" s="52" t="s">
        <v>107</v>
      </c>
      <c r="C134" s="185">
        <v>6</v>
      </c>
      <c r="D134" s="185">
        <v>1040</v>
      </c>
      <c r="E134" s="28">
        <v>1046</v>
      </c>
      <c r="F134" s="45">
        <v>0.0057361376673040155</v>
      </c>
      <c r="G134" s="46"/>
      <c r="H134" s="185">
        <v>8</v>
      </c>
      <c r="I134" s="185">
        <v>957</v>
      </c>
      <c r="J134" s="28">
        <v>965</v>
      </c>
      <c r="K134" s="45">
        <v>0.008290155440414507</v>
      </c>
      <c r="L134" s="47"/>
      <c r="M134" s="48">
        <v>0.002554017773110492</v>
      </c>
      <c r="P134" s="3" t="s">
        <v>283</v>
      </c>
    </row>
    <row r="135" spans="1:16" ht="12" customHeight="1">
      <c r="A135" s="2"/>
      <c r="B135" s="52" t="s">
        <v>39</v>
      </c>
      <c r="C135" s="185">
        <v>299</v>
      </c>
      <c r="D135" s="185">
        <v>1659</v>
      </c>
      <c r="E135" s="28">
        <v>1958</v>
      </c>
      <c r="F135" s="45">
        <v>0.15270684371807966</v>
      </c>
      <c r="G135" s="46"/>
      <c r="H135" s="185">
        <v>695</v>
      </c>
      <c r="I135" s="185">
        <v>1823</v>
      </c>
      <c r="J135" s="28">
        <v>2518</v>
      </c>
      <c r="K135" s="45">
        <v>0.2760127084988086</v>
      </c>
      <c r="L135" s="47"/>
      <c r="M135" s="48">
        <v>0.12330586478072894</v>
      </c>
      <c r="P135" s="3" t="s">
        <v>283</v>
      </c>
    </row>
    <row r="136" spans="1:16" ht="12" customHeight="1">
      <c r="A136" s="2"/>
      <c r="B136" s="52" t="s">
        <v>108</v>
      </c>
      <c r="C136" s="185">
        <v>153</v>
      </c>
      <c r="D136" s="185">
        <v>614</v>
      </c>
      <c r="E136" s="28">
        <v>767</v>
      </c>
      <c r="F136" s="45">
        <v>0.19947848761408082</v>
      </c>
      <c r="G136" s="46"/>
      <c r="H136" s="185">
        <v>94</v>
      </c>
      <c r="I136" s="185">
        <v>523</v>
      </c>
      <c r="J136" s="28">
        <v>617</v>
      </c>
      <c r="K136" s="45">
        <v>0.15235008103727715</v>
      </c>
      <c r="L136" s="47"/>
      <c r="M136" s="48">
        <v>-0.04712840657680367</v>
      </c>
      <c r="P136" s="3" t="s">
        <v>283</v>
      </c>
    </row>
    <row r="137" spans="1:16" ht="12" customHeight="1">
      <c r="A137" s="2"/>
      <c r="B137" s="52" t="s">
        <v>181</v>
      </c>
      <c r="C137" s="185">
        <v>0</v>
      </c>
      <c r="D137" s="185">
        <v>82</v>
      </c>
      <c r="E137" s="28">
        <v>82</v>
      </c>
      <c r="F137" s="45">
        <v>0</v>
      </c>
      <c r="G137" s="46"/>
      <c r="H137" s="185">
        <v>1</v>
      </c>
      <c r="I137" s="185">
        <v>62</v>
      </c>
      <c r="J137" s="28">
        <v>63</v>
      </c>
      <c r="K137" s="45">
        <v>0.015873015873015872</v>
      </c>
      <c r="L137" s="47"/>
      <c r="M137" s="48">
        <v>0.015873015873015872</v>
      </c>
      <c r="P137" s="3" t="s">
        <v>283</v>
      </c>
    </row>
    <row r="138" spans="1:16" ht="12" customHeight="1">
      <c r="A138" s="2"/>
      <c r="B138" s="52" t="s">
        <v>109</v>
      </c>
      <c r="C138" s="185">
        <v>13</v>
      </c>
      <c r="D138" s="185">
        <v>871</v>
      </c>
      <c r="E138" s="28">
        <v>884</v>
      </c>
      <c r="F138" s="45">
        <v>0.014705882352941176</v>
      </c>
      <c r="G138" s="46"/>
      <c r="H138" s="185">
        <v>36</v>
      </c>
      <c r="I138" s="185">
        <v>1275</v>
      </c>
      <c r="J138" s="28">
        <v>1311</v>
      </c>
      <c r="K138" s="45">
        <v>0.02745995423340961</v>
      </c>
      <c r="L138" s="47"/>
      <c r="M138" s="48">
        <v>0.012754071880468433</v>
      </c>
      <c r="P138" s="3" t="s">
        <v>283</v>
      </c>
    </row>
    <row r="139" spans="1:16" ht="12" customHeight="1">
      <c r="A139" s="2"/>
      <c r="B139" s="52" t="s">
        <v>194</v>
      </c>
      <c r="C139" s="185">
        <v>2</v>
      </c>
      <c r="D139" s="185">
        <v>17</v>
      </c>
      <c r="E139" s="28">
        <v>19</v>
      </c>
      <c r="F139" s="45">
        <v>0.10526315789473684</v>
      </c>
      <c r="G139" s="46"/>
      <c r="H139" s="185">
        <v>0</v>
      </c>
      <c r="I139" s="185">
        <v>6</v>
      </c>
      <c r="J139" s="28">
        <v>6</v>
      </c>
      <c r="K139" s="45">
        <v>0</v>
      </c>
      <c r="L139" s="47"/>
      <c r="M139" s="48">
        <v>-0.10526315789473684</v>
      </c>
      <c r="P139" s="3" t="s">
        <v>283</v>
      </c>
    </row>
    <row r="140" spans="1:16" ht="12" customHeight="1">
      <c r="A140" s="2"/>
      <c r="B140" s="52" t="s">
        <v>110</v>
      </c>
      <c r="C140" s="185">
        <v>0</v>
      </c>
      <c r="D140" s="185">
        <v>12</v>
      </c>
      <c r="E140" s="28">
        <v>12</v>
      </c>
      <c r="F140" s="45">
        <v>0</v>
      </c>
      <c r="G140" s="46"/>
      <c r="H140" s="185">
        <v>1</v>
      </c>
      <c r="I140" s="185">
        <v>26</v>
      </c>
      <c r="J140" s="28">
        <v>27</v>
      </c>
      <c r="K140" s="45">
        <v>0.037037037037037035</v>
      </c>
      <c r="L140" s="47"/>
      <c r="M140" s="48">
        <v>0.037037037037037035</v>
      </c>
      <c r="P140" s="3" t="s">
        <v>283</v>
      </c>
    </row>
    <row r="141" spans="1:16" ht="12" customHeight="1">
      <c r="A141" s="2"/>
      <c r="B141" s="52" t="s">
        <v>111</v>
      </c>
      <c r="C141" s="185">
        <v>0</v>
      </c>
      <c r="D141" s="185">
        <v>103</v>
      </c>
      <c r="E141" s="28">
        <v>103</v>
      </c>
      <c r="F141" s="45">
        <v>0</v>
      </c>
      <c r="G141" s="46"/>
      <c r="H141" s="185">
        <v>0</v>
      </c>
      <c r="I141" s="185">
        <v>78</v>
      </c>
      <c r="J141" s="28">
        <v>78</v>
      </c>
      <c r="K141" s="45">
        <v>0</v>
      </c>
      <c r="L141" s="47"/>
      <c r="M141" s="48">
        <v>0</v>
      </c>
      <c r="P141" s="3" t="s">
        <v>283</v>
      </c>
    </row>
    <row r="142" spans="1:16" ht="12" customHeight="1">
      <c r="A142" s="2"/>
      <c r="B142" s="52" t="s">
        <v>40</v>
      </c>
      <c r="C142" s="185">
        <v>1197</v>
      </c>
      <c r="D142" s="185">
        <v>57000</v>
      </c>
      <c r="E142" s="28">
        <v>58197</v>
      </c>
      <c r="F142" s="45">
        <v>0.02056807051909892</v>
      </c>
      <c r="G142" s="46"/>
      <c r="H142" s="185">
        <v>3103</v>
      </c>
      <c r="I142" s="185">
        <v>84558</v>
      </c>
      <c r="J142" s="28">
        <v>87661</v>
      </c>
      <c r="K142" s="45">
        <v>0.03539772532825316</v>
      </c>
      <c r="L142" s="47"/>
      <c r="M142" s="48">
        <v>0.014829654809154238</v>
      </c>
      <c r="P142" s="3" t="s">
        <v>283</v>
      </c>
    </row>
    <row r="143" spans="1:16" ht="12" customHeight="1">
      <c r="A143" s="2"/>
      <c r="B143" s="52" t="s">
        <v>112</v>
      </c>
      <c r="C143" s="185">
        <v>2</v>
      </c>
      <c r="D143" s="185">
        <v>443</v>
      </c>
      <c r="E143" s="28">
        <v>445</v>
      </c>
      <c r="F143" s="45">
        <v>0.0044943820224719105</v>
      </c>
      <c r="G143" s="46"/>
      <c r="H143" s="185">
        <v>0</v>
      </c>
      <c r="I143" s="185">
        <v>504</v>
      </c>
      <c r="J143" s="28">
        <v>504</v>
      </c>
      <c r="K143" s="45">
        <v>0</v>
      </c>
      <c r="L143" s="47"/>
      <c r="M143" s="48">
        <v>-0.0044943820224719105</v>
      </c>
      <c r="P143" s="3" t="s">
        <v>283</v>
      </c>
    </row>
    <row r="144" spans="1:16" ht="12" customHeight="1">
      <c r="A144" s="2"/>
      <c r="B144" s="52" t="s">
        <v>113</v>
      </c>
      <c r="C144" s="185">
        <v>0</v>
      </c>
      <c r="D144" s="185">
        <v>31</v>
      </c>
      <c r="E144" s="28">
        <v>31</v>
      </c>
      <c r="F144" s="45">
        <v>0</v>
      </c>
      <c r="G144" s="46"/>
      <c r="H144" s="185">
        <v>0</v>
      </c>
      <c r="I144" s="185">
        <v>55</v>
      </c>
      <c r="J144" s="28">
        <v>55</v>
      </c>
      <c r="K144" s="45">
        <v>0</v>
      </c>
      <c r="L144" s="47"/>
      <c r="M144" s="48">
        <v>0</v>
      </c>
      <c r="P144" s="3" t="s">
        <v>283</v>
      </c>
    </row>
    <row r="145" spans="1:16" ht="12" customHeight="1">
      <c r="A145" s="2"/>
      <c r="B145" s="52" t="s">
        <v>114</v>
      </c>
      <c r="C145" s="185">
        <v>7</v>
      </c>
      <c r="D145" s="185">
        <v>35456</v>
      </c>
      <c r="E145" s="28">
        <v>35463</v>
      </c>
      <c r="F145" s="45">
        <v>0.00019738882779234696</v>
      </c>
      <c r="G145" s="46"/>
      <c r="H145" s="185">
        <v>6</v>
      </c>
      <c r="I145" s="185">
        <v>45457</v>
      </c>
      <c r="J145" s="28">
        <v>45463</v>
      </c>
      <c r="K145" s="45">
        <v>0.00013197545256582276</v>
      </c>
      <c r="L145" s="47"/>
      <c r="M145" s="48">
        <v>-6.54133752265242E-05</v>
      </c>
      <c r="P145" s="3" t="s">
        <v>283</v>
      </c>
    </row>
    <row r="146" spans="1:16" ht="12" customHeight="1">
      <c r="A146" s="2"/>
      <c r="B146" s="52" t="s">
        <v>115</v>
      </c>
      <c r="C146" s="185">
        <v>0</v>
      </c>
      <c r="D146" s="185">
        <v>222</v>
      </c>
      <c r="E146" s="28">
        <v>222</v>
      </c>
      <c r="F146" s="45">
        <v>0</v>
      </c>
      <c r="G146" s="46"/>
      <c r="H146" s="185">
        <v>1</v>
      </c>
      <c r="I146" s="185">
        <v>286</v>
      </c>
      <c r="J146" s="28">
        <v>287</v>
      </c>
      <c r="K146" s="45">
        <v>0.003484320557491289</v>
      </c>
      <c r="L146" s="47"/>
      <c r="M146" s="48">
        <v>0.003484320557491289</v>
      </c>
      <c r="P146" s="3" t="s">
        <v>283</v>
      </c>
    </row>
    <row r="147" spans="1:16" ht="12" customHeight="1">
      <c r="A147" s="2"/>
      <c r="B147" s="52" t="s">
        <v>41</v>
      </c>
      <c r="C147" s="185">
        <v>16</v>
      </c>
      <c r="D147" s="185">
        <v>8734</v>
      </c>
      <c r="E147" s="28">
        <v>8750</v>
      </c>
      <c r="F147" s="45">
        <v>0.0018285714285714285</v>
      </c>
      <c r="G147" s="46"/>
      <c r="H147" s="185">
        <v>40</v>
      </c>
      <c r="I147" s="185">
        <v>10469</v>
      </c>
      <c r="J147" s="28">
        <v>10509</v>
      </c>
      <c r="K147" s="45">
        <v>0.0038062612998382337</v>
      </c>
      <c r="L147" s="47"/>
      <c r="M147" s="48">
        <v>0.001977689871266805</v>
      </c>
      <c r="P147" s="3" t="s">
        <v>283</v>
      </c>
    </row>
    <row r="148" spans="1:16" ht="12" customHeight="1">
      <c r="A148" s="2"/>
      <c r="B148" s="52" t="s">
        <v>116</v>
      </c>
      <c r="C148" s="185">
        <v>517</v>
      </c>
      <c r="D148" s="185">
        <v>1582</v>
      </c>
      <c r="E148" s="28">
        <v>2099</v>
      </c>
      <c r="F148" s="45">
        <v>0.24630776560266793</v>
      </c>
      <c r="G148" s="46"/>
      <c r="H148" s="185">
        <v>83</v>
      </c>
      <c r="I148" s="185">
        <v>459</v>
      </c>
      <c r="J148" s="28">
        <v>542</v>
      </c>
      <c r="K148" s="45">
        <v>0.15313653136531366</v>
      </c>
      <c r="L148" s="47"/>
      <c r="M148" s="48">
        <v>-0.09317123423735427</v>
      </c>
      <c r="P148" s="3" t="s">
        <v>283</v>
      </c>
    </row>
    <row r="149" spans="1:16" ht="12" customHeight="1">
      <c r="A149" s="2"/>
      <c r="B149" s="52" t="s">
        <v>117</v>
      </c>
      <c r="C149" s="185">
        <v>16</v>
      </c>
      <c r="D149" s="185">
        <v>1115</v>
      </c>
      <c r="E149" s="28">
        <v>1131</v>
      </c>
      <c r="F149" s="45">
        <v>0.014146772767462422</v>
      </c>
      <c r="G149" s="46"/>
      <c r="H149" s="185">
        <v>10</v>
      </c>
      <c r="I149" s="185">
        <v>1920</v>
      </c>
      <c r="J149" s="28">
        <v>1930</v>
      </c>
      <c r="K149" s="45">
        <v>0.0051813471502590676</v>
      </c>
      <c r="L149" s="47"/>
      <c r="M149" s="48">
        <v>-0.008965425617203353</v>
      </c>
      <c r="P149" s="3" t="s">
        <v>283</v>
      </c>
    </row>
    <row r="150" spans="1:16" ht="12" customHeight="1">
      <c r="A150" s="2"/>
      <c r="B150" s="52" t="s">
        <v>42</v>
      </c>
      <c r="C150" s="185">
        <v>1987</v>
      </c>
      <c r="D150" s="185">
        <v>56638</v>
      </c>
      <c r="E150" s="28">
        <v>58625</v>
      </c>
      <c r="F150" s="45">
        <v>0.03389339019189765</v>
      </c>
      <c r="G150" s="46"/>
      <c r="H150" s="185">
        <v>1462</v>
      </c>
      <c r="I150" s="185">
        <v>67733</v>
      </c>
      <c r="J150" s="28">
        <v>69195</v>
      </c>
      <c r="K150" s="45">
        <v>0.021128694269817182</v>
      </c>
      <c r="L150" s="47"/>
      <c r="M150" s="48">
        <v>-0.01276469592208047</v>
      </c>
      <c r="P150" s="3" t="s">
        <v>283</v>
      </c>
    </row>
    <row r="151" spans="1:16" ht="12" customHeight="1">
      <c r="A151" s="2"/>
      <c r="B151" s="52" t="s">
        <v>64</v>
      </c>
      <c r="C151" s="185">
        <v>6</v>
      </c>
      <c r="D151" s="185">
        <v>1633</v>
      </c>
      <c r="E151" s="28">
        <v>1639</v>
      </c>
      <c r="F151" s="45">
        <v>0.0036607687614399025</v>
      </c>
      <c r="G151" s="46"/>
      <c r="H151" s="185">
        <v>4</v>
      </c>
      <c r="I151" s="185">
        <v>1856</v>
      </c>
      <c r="J151" s="28">
        <v>1860</v>
      </c>
      <c r="K151" s="45">
        <v>0.002150537634408602</v>
      </c>
      <c r="L151" s="47"/>
      <c r="M151" s="48">
        <v>-0.0015102311270313003</v>
      </c>
      <c r="P151" s="3" t="s">
        <v>283</v>
      </c>
    </row>
    <row r="152" spans="1:16" ht="12" customHeight="1">
      <c r="A152" s="2"/>
      <c r="B152" s="52" t="s">
        <v>43</v>
      </c>
      <c r="C152" s="185">
        <v>5</v>
      </c>
      <c r="D152" s="185">
        <v>260</v>
      </c>
      <c r="E152" s="28">
        <v>265</v>
      </c>
      <c r="F152" s="45">
        <v>0.018867924528301886</v>
      </c>
      <c r="G152" s="46"/>
      <c r="H152" s="185">
        <v>12</v>
      </c>
      <c r="I152" s="185">
        <v>253</v>
      </c>
      <c r="J152" s="28">
        <v>265</v>
      </c>
      <c r="K152" s="45">
        <v>0.045283018867924525</v>
      </c>
      <c r="L152" s="47"/>
      <c r="M152" s="48">
        <v>0.02641509433962264</v>
      </c>
      <c r="P152" s="3" t="s">
        <v>283</v>
      </c>
    </row>
    <row r="153" spans="1:16" ht="12" customHeight="1">
      <c r="A153" s="2"/>
      <c r="B153" s="52" t="s">
        <v>44</v>
      </c>
      <c r="C153" s="185">
        <v>72</v>
      </c>
      <c r="D153" s="185">
        <v>3583</v>
      </c>
      <c r="E153" s="28">
        <v>3655</v>
      </c>
      <c r="F153" s="45">
        <v>0.01969904240766074</v>
      </c>
      <c r="G153" s="46"/>
      <c r="H153" s="185">
        <v>37</v>
      </c>
      <c r="I153" s="185">
        <v>4200</v>
      </c>
      <c r="J153" s="28">
        <v>4237</v>
      </c>
      <c r="K153" s="45">
        <v>0.008732593816379515</v>
      </c>
      <c r="L153" s="47"/>
      <c r="M153" s="48">
        <v>-0.010966448591281224</v>
      </c>
      <c r="P153" s="3" t="s">
        <v>283</v>
      </c>
    </row>
    <row r="154" spans="1:16" ht="12" customHeight="1">
      <c r="A154" s="2"/>
      <c r="B154" s="52" t="s">
        <v>118</v>
      </c>
      <c r="C154" s="185">
        <v>23</v>
      </c>
      <c r="D154" s="185">
        <v>19599</v>
      </c>
      <c r="E154" s="28">
        <v>19622</v>
      </c>
      <c r="F154" s="45">
        <v>0.001172153705024972</v>
      </c>
      <c r="G154" s="46"/>
      <c r="H154" s="185">
        <v>7</v>
      </c>
      <c r="I154" s="185">
        <v>12886</v>
      </c>
      <c r="J154" s="28">
        <v>12893</v>
      </c>
      <c r="K154" s="45">
        <v>0.0005429302722407508</v>
      </c>
      <c r="L154" s="47"/>
      <c r="M154" s="48">
        <v>-0.0006292234327842212</v>
      </c>
      <c r="P154" s="3" t="s">
        <v>283</v>
      </c>
    </row>
    <row r="155" spans="1:16" ht="12" customHeight="1">
      <c r="A155" s="2"/>
      <c r="B155" s="52" t="s">
        <v>119</v>
      </c>
      <c r="C155" s="185">
        <v>5</v>
      </c>
      <c r="D155" s="185">
        <v>30665</v>
      </c>
      <c r="E155" s="28">
        <v>30670</v>
      </c>
      <c r="F155" s="45">
        <v>0.00016302575806977502</v>
      </c>
      <c r="G155" s="46"/>
      <c r="H155" s="185">
        <v>8</v>
      </c>
      <c r="I155" s="185">
        <v>40920</v>
      </c>
      <c r="J155" s="28">
        <v>40928</v>
      </c>
      <c r="K155" s="45">
        <v>0.00019546520719311962</v>
      </c>
      <c r="L155" s="47"/>
      <c r="M155" s="48">
        <v>3.24394491233446E-05</v>
      </c>
      <c r="P155" s="3" t="s">
        <v>283</v>
      </c>
    </row>
    <row r="156" spans="1:16" ht="12" customHeight="1">
      <c r="A156" s="2"/>
      <c r="B156" s="52" t="s">
        <v>120</v>
      </c>
      <c r="C156" s="185">
        <v>8</v>
      </c>
      <c r="D156" s="185">
        <v>699</v>
      </c>
      <c r="E156" s="28">
        <v>707</v>
      </c>
      <c r="F156" s="45">
        <v>0.011315417256011316</v>
      </c>
      <c r="G156" s="46"/>
      <c r="H156" s="185">
        <v>34</v>
      </c>
      <c r="I156" s="185">
        <v>736</v>
      </c>
      <c r="J156" s="28">
        <v>770</v>
      </c>
      <c r="K156" s="45">
        <v>0.04415584415584416</v>
      </c>
      <c r="L156" s="47"/>
      <c r="M156" s="48">
        <v>0.03284042689983284</v>
      </c>
      <c r="P156" s="3" t="s">
        <v>283</v>
      </c>
    </row>
    <row r="157" spans="1:16" ht="12" customHeight="1">
      <c r="A157" s="2"/>
      <c r="B157" s="52" t="s">
        <v>121</v>
      </c>
      <c r="C157" s="185">
        <v>54</v>
      </c>
      <c r="D157" s="185">
        <v>936</v>
      </c>
      <c r="E157" s="28">
        <v>990</v>
      </c>
      <c r="F157" s="45">
        <v>0.05454545454545454</v>
      </c>
      <c r="G157" s="46"/>
      <c r="H157" s="185">
        <v>26</v>
      </c>
      <c r="I157" s="185">
        <v>1114</v>
      </c>
      <c r="J157" s="28">
        <v>1140</v>
      </c>
      <c r="K157" s="45">
        <v>0.02280701754385965</v>
      </c>
      <c r="L157" s="47"/>
      <c r="M157" s="48">
        <v>-0.03173843700159489</v>
      </c>
      <c r="P157" s="3" t="s">
        <v>283</v>
      </c>
    </row>
    <row r="158" spans="1:16" ht="12" customHeight="1">
      <c r="A158" s="2"/>
      <c r="B158" s="52" t="s">
        <v>122</v>
      </c>
      <c r="C158" s="185">
        <v>111</v>
      </c>
      <c r="D158" s="185">
        <v>487</v>
      </c>
      <c r="E158" s="28">
        <v>598</v>
      </c>
      <c r="F158" s="45">
        <v>0.18561872909698995</v>
      </c>
      <c r="G158" s="46"/>
      <c r="H158" s="185">
        <v>42</v>
      </c>
      <c r="I158" s="185">
        <v>270</v>
      </c>
      <c r="J158" s="28">
        <v>312</v>
      </c>
      <c r="K158" s="45">
        <v>0.1346153846153846</v>
      </c>
      <c r="L158" s="47"/>
      <c r="M158" s="48">
        <v>-0.051003344481605345</v>
      </c>
      <c r="P158" s="3" t="s">
        <v>283</v>
      </c>
    </row>
    <row r="159" spans="1:16" ht="12" customHeight="1">
      <c r="A159" s="2"/>
      <c r="B159" s="52" t="s">
        <v>123</v>
      </c>
      <c r="C159" s="185">
        <v>0</v>
      </c>
      <c r="D159" s="185">
        <v>551</v>
      </c>
      <c r="E159" s="28">
        <v>551</v>
      </c>
      <c r="F159" s="45">
        <v>0</v>
      </c>
      <c r="G159" s="46"/>
      <c r="H159" s="185">
        <v>2</v>
      </c>
      <c r="I159" s="185">
        <v>393</v>
      </c>
      <c r="J159" s="28">
        <v>395</v>
      </c>
      <c r="K159" s="45">
        <v>0.005063291139240506</v>
      </c>
      <c r="L159" s="47"/>
      <c r="M159" s="48">
        <v>0.005063291139240506</v>
      </c>
      <c r="P159" s="3" t="s">
        <v>283</v>
      </c>
    </row>
    <row r="160" spans="1:16" ht="12" customHeight="1">
      <c r="A160" s="2"/>
      <c r="B160" s="52" t="s">
        <v>124</v>
      </c>
      <c r="C160" s="185">
        <v>0</v>
      </c>
      <c r="D160" s="185">
        <v>16</v>
      </c>
      <c r="E160" s="28">
        <v>16</v>
      </c>
      <c r="F160" s="45">
        <v>0</v>
      </c>
      <c r="G160" s="46"/>
      <c r="H160" s="185">
        <v>0</v>
      </c>
      <c r="I160" s="185">
        <v>22</v>
      </c>
      <c r="J160" s="28">
        <v>22</v>
      </c>
      <c r="K160" s="45">
        <v>0</v>
      </c>
      <c r="L160" s="47"/>
      <c r="M160" s="48">
        <v>0</v>
      </c>
      <c r="P160" s="3" t="s">
        <v>283</v>
      </c>
    </row>
    <row r="161" spans="1:16" ht="12" customHeight="1">
      <c r="A161" s="2"/>
      <c r="B161" s="52" t="s">
        <v>125</v>
      </c>
      <c r="C161" s="185">
        <v>11</v>
      </c>
      <c r="D161" s="185">
        <v>1306</v>
      </c>
      <c r="E161" s="28">
        <v>1317</v>
      </c>
      <c r="F161" s="45">
        <v>0.008352315869400152</v>
      </c>
      <c r="G161" s="46"/>
      <c r="H161" s="185">
        <v>8</v>
      </c>
      <c r="I161" s="185">
        <v>1585</v>
      </c>
      <c r="J161" s="28">
        <v>1593</v>
      </c>
      <c r="K161" s="45">
        <v>0.005021971123666039</v>
      </c>
      <c r="L161" s="47"/>
      <c r="M161" s="48">
        <v>-0.0033303447457341123</v>
      </c>
      <c r="P161" s="3" t="s">
        <v>283</v>
      </c>
    </row>
    <row r="162" spans="1:16" ht="12" customHeight="1">
      <c r="A162" s="2"/>
      <c r="B162" s="52" t="s">
        <v>126</v>
      </c>
      <c r="C162" s="185">
        <v>0</v>
      </c>
      <c r="D162" s="185">
        <v>6</v>
      </c>
      <c r="E162" s="28">
        <v>6</v>
      </c>
      <c r="F162" s="45">
        <v>0</v>
      </c>
      <c r="G162" s="46"/>
      <c r="H162" s="185">
        <v>0</v>
      </c>
      <c r="I162" s="185">
        <v>30</v>
      </c>
      <c r="J162" s="28">
        <v>30</v>
      </c>
      <c r="K162" s="45">
        <v>0</v>
      </c>
      <c r="L162" s="47"/>
      <c r="M162" s="48">
        <v>0</v>
      </c>
      <c r="P162" s="3" t="s">
        <v>283</v>
      </c>
    </row>
    <row r="163" spans="1:16" ht="12" customHeight="1">
      <c r="A163" s="2"/>
      <c r="B163" s="52" t="s">
        <v>65</v>
      </c>
      <c r="C163" s="185">
        <v>15</v>
      </c>
      <c r="D163" s="185">
        <v>2242</v>
      </c>
      <c r="E163" s="28">
        <v>2257</v>
      </c>
      <c r="F163" s="45">
        <v>0.00664599025254763</v>
      </c>
      <c r="G163" s="46"/>
      <c r="H163" s="185">
        <v>7</v>
      </c>
      <c r="I163" s="185">
        <v>2439</v>
      </c>
      <c r="J163" s="28">
        <v>2446</v>
      </c>
      <c r="K163" s="45">
        <v>0.0028618152085036794</v>
      </c>
      <c r="L163" s="47"/>
      <c r="M163" s="48">
        <v>-0.00378417504404395</v>
      </c>
      <c r="P163" s="3" t="s">
        <v>283</v>
      </c>
    </row>
    <row r="164" spans="1:16" ht="12" customHeight="1">
      <c r="A164" s="2"/>
      <c r="B164" s="52" t="s">
        <v>188</v>
      </c>
      <c r="C164" s="185">
        <v>0</v>
      </c>
      <c r="D164" s="185">
        <v>6</v>
      </c>
      <c r="E164" s="28">
        <v>6</v>
      </c>
      <c r="F164" s="45">
        <v>0</v>
      </c>
      <c r="G164" s="46"/>
      <c r="H164" s="185">
        <v>0</v>
      </c>
      <c r="I164" s="185">
        <v>7</v>
      </c>
      <c r="J164" s="28">
        <v>7</v>
      </c>
      <c r="K164" s="45">
        <v>0</v>
      </c>
      <c r="L164" s="47"/>
      <c r="M164" s="48">
        <v>0</v>
      </c>
      <c r="P164" s="3" t="s">
        <v>283</v>
      </c>
    </row>
    <row r="165" spans="1:16" ht="12" customHeight="1">
      <c r="A165" s="2"/>
      <c r="B165" s="52" t="s">
        <v>127</v>
      </c>
      <c r="C165" s="185">
        <v>0</v>
      </c>
      <c r="D165" s="185">
        <v>98</v>
      </c>
      <c r="E165" s="28">
        <v>98</v>
      </c>
      <c r="F165" s="45">
        <v>0</v>
      </c>
      <c r="G165" s="46"/>
      <c r="H165" s="185">
        <v>1</v>
      </c>
      <c r="I165" s="185">
        <v>162</v>
      </c>
      <c r="J165" s="28">
        <v>163</v>
      </c>
      <c r="K165" s="45">
        <v>0.006134969325153374</v>
      </c>
      <c r="L165" s="47"/>
      <c r="M165" s="48">
        <v>0.006134969325153374</v>
      </c>
      <c r="P165" s="3" t="s">
        <v>283</v>
      </c>
    </row>
    <row r="166" spans="1:16" ht="12" customHeight="1">
      <c r="A166" s="2"/>
      <c r="B166" s="52" t="s">
        <v>128</v>
      </c>
      <c r="C166" s="185">
        <v>1</v>
      </c>
      <c r="D166" s="185">
        <v>295</v>
      </c>
      <c r="E166" s="28">
        <v>296</v>
      </c>
      <c r="F166" s="45">
        <v>0.0033783783783783786</v>
      </c>
      <c r="G166" s="46"/>
      <c r="H166" s="185">
        <v>8</v>
      </c>
      <c r="I166" s="185">
        <v>359</v>
      </c>
      <c r="J166" s="28">
        <v>367</v>
      </c>
      <c r="K166" s="45">
        <v>0.021798365122615803</v>
      </c>
      <c r="L166" s="47"/>
      <c r="M166" s="48">
        <v>0.018419986744237424</v>
      </c>
      <c r="P166" s="3" t="s">
        <v>283</v>
      </c>
    </row>
    <row r="167" spans="1:16" ht="12" customHeight="1">
      <c r="A167" s="2"/>
      <c r="B167" s="52" t="s">
        <v>45</v>
      </c>
      <c r="C167" s="185">
        <v>97</v>
      </c>
      <c r="D167" s="185">
        <v>1242</v>
      </c>
      <c r="E167" s="28">
        <v>1339</v>
      </c>
      <c r="F167" s="45">
        <v>0.07244212098581031</v>
      </c>
      <c r="G167" s="46"/>
      <c r="H167" s="185">
        <v>84</v>
      </c>
      <c r="I167" s="185">
        <v>1378</v>
      </c>
      <c r="J167" s="28">
        <v>1462</v>
      </c>
      <c r="K167" s="45">
        <v>0.057455540355677154</v>
      </c>
      <c r="L167" s="47"/>
      <c r="M167" s="48">
        <v>-0.014986580630133153</v>
      </c>
      <c r="P167" s="3" t="s">
        <v>283</v>
      </c>
    </row>
    <row r="168" spans="1:16" ht="12" customHeight="1">
      <c r="A168" s="2"/>
      <c r="B168" s="52" t="s">
        <v>129</v>
      </c>
      <c r="C168" s="185">
        <v>2</v>
      </c>
      <c r="D168" s="185">
        <v>110</v>
      </c>
      <c r="E168" s="28">
        <v>112</v>
      </c>
      <c r="F168" s="45">
        <v>0.017857142857142856</v>
      </c>
      <c r="G168" s="46"/>
      <c r="H168" s="185">
        <v>0</v>
      </c>
      <c r="I168" s="185">
        <v>143</v>
      </c>
      <c r="J168" s="28">
        <v>143</v>
      </c>
      <c r="K168" s="45">
        <v>0</v>
      </c>
      <c r="L168" s="47"/>
      <c r="M168" s="48">
        <v>-0.017857142857142856</v>
      </c>
      <c r="P168" s="3" t="s">
        <v>283</v>
      </c>
    </row>
    <row r="169" spans="1:16" ht="12" customHeight="1">
      <c r="A169" s="2"/>
      <c r="B169" s="52" t="s">
        <v>46</v>
      </c>
      <c r="C169" s="185">
        <v>85</v>
      </c>
      <c r="D169" s="185">
        <v>1814</v>
      </c>
      <c r="E169" s="28">
        <v>1899</v>
      </c>
      <c r="F169" s="45">
        <v>0.04476040021063718</v>
      </c>
      <c r="G169" s="46"/>
      <c r="H169" s="185">
        <v>55</v>
      </c>
      <c r="I169" s="185">
        <v>2192</v>
      </c>
      <c r="J169" s="28">
        <v>2247</v>
      </c>
      <c r="K169" s="45">
        <v>0.024477080551846907</v>
      </c>
      <c r="L169" s="47"/>
      <c r="M169" s="48">
        <v>-0.020283319658790273</v>
      </c>
      <c r="P169" s="3" t="s">
        <v>283</v>
      </c>
    </row>
    <row r="170" spans="1:16" ht="12" customHeight="1">
      <c r="A170" s="2"/>
      <c r="B170" s="52" t="s">
        <v>130</v>
      </c>
      <c r="C170" s="185">
        <v>4</v>
      </c>
      <c r="D170" s="185">
        <v>103</v>
      </c>
      <c r="E170" s="28">
        <v>107</v>
      </c>
      <c r="F170" s="45">
        <v>0.037383177570093455</v>
      </c>
      <c r="G170" s="46"/>
      <c r="H170" s="185">
        <v>8</v>
      </c>
      <c r="I170" s="185">
        <v>134</v>
      </c>
      <c r="J170" s="28">
        <v>142</v>
      </c>
      <c r="K170" s="45">
        <v>0.056338028169014086</v>
      </c>
      <c r="L170" s="47"/>
      <c r="M170" s="48">
        <v>0.01895485059892063</v>
      </c>
      <c r="P170" s="3" t="s">
        <v>283</v>
      </c>
    </row>
    <row r="171" spans="1:16" ht="12" customHeight="1">
      <c r="A171" s="2"/>
      <c r="B171" s="52" t="s">
        <v>131</v>
      </c>
      <c r="C171" s="185">
        <v>0</v>
      </c>
      <c r="D171" s="185">
        <v>84</v>
      </c>
      <c r="E171" s="28">
        <v>84</v>
      </c>
      <c r="F171" s="45">
        <v>0</v>
      </c>
      <c r="G171" s="46"/>
      <c r="H171" s="185">
        <v>0</v>
      </c>
      <c r="I171" s="185">
        <v>62</v>
      </c>
      <c r="J171" s="28">
        <v>62</v>
      </c>
      <c r="K171" s="45">
        <v>0</v>
      </c>
      <c r="L171" s="47"/>
      <c r="M171" s="48">
        <v>0</v>
      </c>
      <c r="P171" s="3" t="s">
        <v>283</v>
      </c>
    </row>
    <row r="172" spans="1:16" ht="12" customHeight="1">
      <c r="A172" s="2"/>
      <c r="B172" s="52" t="s">
        <v>132</v>
      </c>
      <c r="C172" s="185">
        <v>1</v>
      </c>
      <c r="D172" s="185">
        <v>2122</v>
      </c>
      <c r="E172" s="28">
        <v>2123</v>
      </c>
      <c r="F172" s="45">
        <v>0.0004710315591144607</v>
      </c>
      <c r="G172" s="46"/>
      <c r="H172" s="185">
        <v>5</v>
      </c>
      <c r="I172" s="185">
        <v>2446</v>
      </c>
      <c r="J172" s="28">
        <v>2451</v>
      </c>
      <c r="K172" s="45">
        <v>0.002039983680130559</v>
      </c>
      <c r="L172" s="47"/>
      <c r="M172" s="48">
        <v>0.0015689521210160984</v>
      </c>
      <c r="P172" s="3" t="s">
        <v>283</v>
      </c>
    </row>
    <row r="173" spans="1:16" ht="12" customHeight="1">
      <c r="A173" s="2"/>
      <c r="B173" s="52" t="s">
        <v>47</v>
      </c>
      <c r="C173" s="185">
        <v>9</v>
      </c>
      <c r="D173" s="185">
        <v>303</v>
      </c>
      <c r="E173" s="28">
        <v>312</v>
      </c>
      <c r="F173" s="45">
        <v>0.028846153846153848</v>
      </c>
      <c r="G173" s="46"/>
      <c r="H173" s="185">
        <v>5</v>
      </c>
      <c r="I173" s="185">
        <v>337</v>
      </c>
      <c r="J173" s="28">
        <v>342</v>
      </c>
      <c r="K173" s="45">
        <v>0.014619883040935672</v>
      </c>
      <c r="L173" s="47"/>
      <c r="M173" s="48">
        <v>-0.014226270805218176</v>
      </c>
      <c r="P173" s="3" t="s">
        <v>283</v>
      </c>
    </row>
    <row r="174" spans="1:16" ht="12" customHeight="1">
      <c r="A174" s="2"/>
      <c r="B174" s="52" t="s">
        <v>133</v>
      </c>
      <c r="C174" s="185">
        <v>9</v>
      </c>
      <c r="D174" s="185">
        <v>409</v>
      </c>
      <c r="E174" s="28">
        <v>418</v>
      </c>
      <c r="F174" s="45">
        <v>0.0215311004784689</v>
      </c>
      <c r="G174" s="46"/>
      <c r="H174" s="185">
        <v>8</v>
      </c>
      <c r="I174" s="185">
        <v>638</v>
      </c>
      <c r="J174" s="28">
        <v>646</v>
      </c>
      <c r="K174" s="45">
        <v>0.01238390092879257</v>
      </c>
      <c r="L174" s="47"/>
      <c r="M174" s="48">
        <v>-0.00914719954967633</v>
      </c>
      <c r="P174" s="3" t="s">
        <v>283</v>
      </c>
    </row>
    <row r="175" spans="1:16" ht="12" customHeight="1">
      <c r="A175" s="2"/>
      <c r="B175" s="52" t="s">
        <v>134</v>
      </c>
      <c r="C175" s="185">
        <v>5</v>
      </c>
      <c r="D175" s="185">
        <v>1422</v>
      </c>
      <c r="E175" s="28">
        <v>1427</v>
      </c>
      <c r="F175" s="45">
        <v>0.00350385423966363</v>
      </c>
      <c r="G175" s="46"/>
      <c r="H175" s="185">
        <v>5</v>
      </c>
      <c r="I175" s="185">
        <v>1458</v>
      </c>
      <c r="J175" s="28">
        <v>1463</v>
      </c>
      <c r="K175" s="45">
        <v>0.003417634996582365</v>
      </c>
      <c r="L175" s="47"/>
      <c r="M175" s="48">
        <v>-8.621924308126498E-05</v>
      </c>
      <c r="P175" s="3" t="s">
        <v>283</v>
      </c>
    </row>
    <row r="176" spans="1:16" ht="12" customHeight="1">
      <c r="A176" s="2"/>
      <c r="B176" s="52" t="s">
        <v>48</v>
      </c>
      <c r="C176" s="185">
        <v>32</v>
      </c>
      <c r="D176" s="185">
        <v>3683</v>
      </c>
      <c r="E176" s="28">
        <v>3715</v>
      </c>
      <c r="F176" s="45">
        <v>0.008613728129205921</v>
      </c>
      <c r="G176" s="46"/>
      <c r="H176" s="185">
        <v>27</v>
      </c>
      <c r="I176" s="185">
        <v>4344</v>
      </c>
      <c r="J176" s="28">
        <v>4371</v>
      </c>
      <c r="K176" s="45">
        <v>0.0061770761839396015</v>
      </c>
      <c r="L176" s="47"/>
      <c r="M176" s="48">
        <v>-0.00243665194526632</v>
      </c>
      <c r="P176" s="3" t="s">
        <v>283</v>
      </c>
    </row>
    <row r="177" spans="1:16" ht="12" customHeight="1">
      <c r="A177" s="2"/>
      <c r="B177" s="52" t="s">
        <v>135</v>
      </c>
      <c r="C177" s="185">
        <v>71</v>
      </c>
      <c r="D177" s="185">
        <v>150</v>
      </c>
      <c r="E177" s="28">
        <v>221</v>
      </c>
      <c r="F177" s="45">
        <v>0.3212669683257919</v>
      </c>
      <c r="G177" s="46"/>
      <c r="H177" s="185">
        <v>21</v>
      </c>
      <c r="I177" s="185">
        <v>104</v>
      </c>
      <c r="J177" s="28">
        <v>125</v>
      </c>
      <c r="K177" s="45">
        <v>0.168</v>
      </c>
      <c r="L177" s="47"/>
      <c r="M177" s="48">
        <v>-0.15326696832579187</v>
      </c>
      <c r="P177" s="3" t="s">
        <v>283</v>
      </c>
    </row>
    <row r="178" spans="1:16" ht="12" customHeight="1">
      <c r="A178" s="2"/>
      <c r="B178" s="52" t="s">
        <v>201</v>
      </c>
      <c r="C178" s="185">
        <v>0</v>
      </c>
      <c r="D178" s="185">
        <v>2</v>
      </c>
      <c r="E178" s="28">
        <v>2</v>
      </c>
      <c r="F178" s="45">
        <v>0</v>
      </c>
      <c r="G178" s="46"/>
      <c r="H178" s="185">
        <v>0</v>
      </c>
      <c r="I178" s="185">
        <v>0</v>
      </c>
      <c r="J178" s="28">
        <v>0</v>
      </c>
      <c r="K178" s="45" t="s">
        <v>284</v>
      </c>
      <c r="L178" s="47"/>
      <c r="M178" s="48" t="s">
        <v>284</v>
      </c>
      <c r="P178" s="3" t="s">
        <v>283</v>
      </c>
    </row>
    <row r="179" spans="1:16" ht="12" customHeight="1">
      <c r="A179" s="2"/>
      <c r="B179" s="52" t="s">
        <v>136</v>
      </c>
      <c r="C179" s="185">
        <v>1</v>
      </c>
      <c r="D179" s="185">
        <v>61</v>
      </c>
      <c r="E179" s="28">
        <v>62</v>
      </c>
      <c r="F179" s="45">
        <v>0.016129032258064516</v>
      </c>
      <c r="G179" s="46"/>
      <c r="H179" s="185">
        <v>0</v>
      </c>
      <c r="I179" s="185">
        <v>40</v>
      </c>
      <c r="J179" s="28">
        <v>40</v>
      </c>
      <c r="K179" s="45">
        <v>0</v>
      </c>
      <c r="L179" s="47"/>
      <c r="M179" s="48">
        <v>-0.016129032258064516</v>
      </c>
      <c r="P179" s="3" t="s">
        <v>283</v>
      </c>
    </row>
    <row r="180" spans="1:16" ht="12" customHeight="1">
      <c r="A180" s="2"/>
      <c r="B180" s="52" t="s">
        <v>49</v>
      </c>
      <c r="C180" s="185">
        <v>2484</v>
      </c>
      <c r="D180" s="185">
        <v>19003</v>
      </c>
      <c r="E180" s="28">
        <v>21487</v>
      </c>
      <c r="F180" s="45">
        <v>0.11560478428817425</v>
      </c>
      <c r="G180" s="46"/>
      <c r="H180" s="185">
        <v>1085</v>
      </c>
      <c r="I180" s="185">
        <v>12581</v>
      </c>
      <c r="J180" s="28">
        <v>13666</v>
      </c>
      <c r="K180" s="45">
        <v>0.07939411678618469</v>
      </c>
      <c r="L180" s="47"/>
      <c r="M180" s="48">
        <v>-0.03621066750198956</v>
      </c>
      <c r="P180" s="3" t="s">
        <v>283</v>
      </c>
    </row>
    <row r="181" spans="1:16" ht="12" customHeight="1">
      <c r="A181" s="2"/>
      <c r="B181" s="52" t="s">
        <v>137</v>
      </c>
      <c r="C181" s="185">
        <v>274</v>
      </c>
      <c r="D181" s="185">
        <v>1227</v>
      </c>
      <c r="E181" s="28">
        <v>1501</v>
      </c>
      <c r="F181" s="45">
        <v>0.18254497001998668</v>
      </c>
      <c r="G181" s="46"/>
      <c r="H181" s="185">
        <v>102</v>
      </c>
      <c r="I181" s="185">
        <v>606</v>
      </c>
      <c r="J181" s="28">
        <v>708</v>
      </c>
      <c r="K181" s="45">
        <v>0.1440677966101695</v>
      </c>
      <c r="L181" s="47"/>
      <c r="M181" s="48">
        <v>-0.038477173409817184</v>
      </c>
      <c r="P181" s="3" t="s">
        <v>283</v>
      </c>
    </row>
    <row r="182" spans="1:16" ht="12" customHeight="1">
      <c r="A182" s="2"/>
      <c r="B182" s="52" t="s">
        <v>138</v>
      </c>
      <c r="C182" s="185">
        <v>480</v>
      </c>
      <c r="D182" s="185">
        <v>3273</v>
      </c>
      <c r="E182" s="28">
        <v>3753</v>
      </c>
      <c r="F182" s="45">
        <v>0.1278976818545164</v>
      </c>
      <c r="G182" s="46"/>
      <c r="H182" s="185">
        <v>336</v>
      </c>
      <c r="I182" s="185">
        <v>2687</v>
      </c>
      <c r="J182" s="28">
        <v>3023</v>
      </c>
      <c r="K182" s="45">
        <v>0.11114786635792259</v>
      </c>
      <c r="L182" s="47"/>
      <c r="M182" s="48">
        <v>-0.016749815496593795</v>
      </c>
      <c r="P182" s="3" t="s">
        <v>283</v>
      </c>
    </row>
    <row r="183" spans="1:16" ht="12" customHeight="1">
      <c r="A183" s="2"/>
      <c r="B183" s="52" t="s">
        <v>189</v>
      </c>
      <c r="C183" s="185">
        <v>8</v>
      </c>
      <c r="D183" s="185">
        <v>75</v>
      </c>
      <c r="E183" s="28">
        <v>83</v>
      </c>
      <c r="F183" s="45">
        <v>0.0963855421686747</v>
      </c>
      <c r="G183" s="46"/>
      <c r="H183" s="185">
        <v>2</v>
      </c>
      <c r="I183" s="185">
        <v>87</v>
      </c>
      <c r="J183" s="28">
        <v>89</v>
      </c>
      <c r="K183" s="45">
        <v>0.02247191011235955</v>
      </c>
      <c r="L183" s="47"/>
      <c r="M183" s="48">
        <v>-0.07391363205631515</v>
      </c>
      <c r="P183" s="3" t="s">
        <v>283</v>
      </c>
    </row>
    <row r="184" spans="1:16" s="61" customFormat="1" ht="6" customHeight="1" thickBot="1">
      <c r="A184" s="2"/>
      <c r="B184" s="53"/>
      <c r="C184" s="54"/>
      <c r="D184" s="54"/>
      <c r="E184" s="54"/>
      <c r="F184" s="78"/>
      <c r="G184" s="56"/>
      <c r="H184" s="57"/>
      <c r="I184" s="58"/>
      <c r="J184" s="58"/>
      <c r="K184" s="59"/>
      <c r="L184" s="79"/>
      <c r="M184" s="80"/>
      <c r="P184" s="3" t="s">
        <v>283</v>
      </c>
    </row>
    <row r="185" spans="1:16" s="61" customFormat="1" ht="6" customHeight="1">
      <c r="A185" s="2"/>
      <c r="B185" s="62"/>
      <c r="C185" s="62"/>
      <c r="D185" s="62"/>
      <c r="E185" s="62"/>
      <c r="F185" s="62"/>
      <c r="G185" s="62"/>
      <c r="H185" s="63"/>
      <c r="K185" s="64"/>
      <c r="L185" s="64"/>
      <c r="M185" s="65"/>
      <c r="P185" s="3" t="s">
        <v>283</v>
      </c>
    </row>
    <row r="186" spans="1:16" s="61" customFormat="1" ht="14.25">
      <c r="A186" s="2"/>
      <c r="B186" s="66" t="s">
        <v>217</v>
      </c>
      <c r="C186" s="67"/>
      <c r="D186" s="67"/>
      <c r="E186" s="67"/>
      <c r="F186" s="67"/>
      <c r="G186" s="67"/>
      <c r="H186" s="68"/>
      <c r="K186" s="64"/>
      <c r="L186" s="64"/>
      <c r="M186" s="65"/>
      <c r="P186" s="3" t="s">
        <v>283</v>
      </c>
    </row>
    <row r="187" spans="1:16" s="61" customFormat="1" ht="12" customHeight="1">
      <c r="A187" s="2"/>
      <c r="B187" s="69" t="s">
        <v>218</v>
      </c>
      <c r="C187" s="70"/>
      <c r="D187" s="70"/>
      <c r="E187" s="70"/>
      <c r="F187" s="70"/>
      <c r="G187" s="70"/>
      <c r="H187" s="68"/>
      <c r="K187" s="64"/>
      <c r="L187" s="64"/>
      <c r="M187" s="65"/>
      <c r="P187" s="3" t="s">
        <v>283</v>
      </c>
    </row>
    <row r="188" spans="1:16" s="61" customFormat="1" ht="14.25">
      <c r="A188" s="2"/>
      <c r="H188" s="71"/>
      <c r="I188" s="72"/>
      <c r="J188" s="72"/>
      <c r="K188" s="64"/>
      <c r="L188" s="64"/>
      <c r="M188" s="65"/>
      <c r="P188" s="3" t="s">
        <v>283</v>
      </c>
    </row>
    <row r="189" spans="1:16" s="61" customFormat="1" ht="6" customHeight="1">
      <c r="A189" s="2"/>
      <c r="H189" s="71"/>
      <c r="I189" s="72"/>
      <c r="J189" s="72"/>
      <c r="K189" s="64"/>
      <c r="L189" s="64"/>
      <c r="M189" s="65"/>
      <c r="P189" s="3" t="s">
        <v>283</v>
      </c>
    </row>
    <row r="190" spans="1:16" s="61" customFormat="1" ht="54.75" customHeight="1">
      <c r="A190" s="2"/>
      <c r="B190" s="218" t="s">
        <v>279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P190" s="3" t="s">
        <v>283</v>
      </c>
    </row>
    <row r="191" spans="2:16" ht="6" customHeight="1">
      <c r="B191" s="61"/>
      <c r="C191" s="61"/>
      <c r="D191" s="61"/>
      <c r="E191" s="61"/>
      <c r="F191" s="61"/>
      <c r="G191" s="61"/>
      <c r="H191" s="71"/>
      <c r="I191" s="72"/>
      <c r="J191" s="72"/>
      <c r="K191" s="64"/>
      <c r="L191" s="64"/>
      <c r="M191" s="65"/>
      <c r="P191" s="3" t="s">
        <v>283</v>
      </c>
    </row>
    <row r="192" spans="2:16" ht="15" thickBot="1">
      <c r="B192" s="73"/>
      <c r="C192" s="73"/>
      <c r="D192" s="73"/>
      <c r="E192" s="73"/>
      <c r="F192" s="73"/>
      <c r="G192" s="73"/>
      <c r="H192" s="24"/>
      <c r="I192" s="72"/>
      <c r="J192" s="72"/>
      <c r="K192" s="64"/>
      <c r="L192" s="64"/>
      <c r="M192" s="13" t="s">
        <v>216</v>
      </c>
      <c r="P192" s="3" t="s">
        <v>283</v>
      </c>
    </row>
    <row r="193" spans="2:16" ht="15" customHeight="1">
      <c r="B193" s="219" t="s">
        <v>219</v>
      </c>
      <c r="C193" s="222" t="s">
        <v>281</v>
      </c>
      <c r="D193" s="222"/>
      <c r="E193" s="222"/>
      <c r="F193" s="222"/>
      <c r="G193" s="222"/>
      <c r="H193" s="222"/>
      <c r="I193" s="222"/>
      <c r="J193" s="222"/>
      <c r="K193" s="222"/>
      <c r="L193" s="14"/>
      <c r="M193" s="223" t="s">
        <v>282</v>
      </c>
      <c r="P193" s="3" t="s">
        <v>283</v>
      </c>
    </row>
    <row r="194" spans="1:16" ht="15" customHeight="1">
      <c r="A194" s="2"/>
      <c r="B194" s="220"/>
      <c r="C194" s="226" t="s">
        <v>271</v>
      </c>
      <c r="D194" s="226"/>
      <c r="E194" s="227"/>
      <c r="F194" s="227"/>
      <c r="G194" s="15"/>
      <c r="H194" s="228" t="s">
        <v>274</v>
      </c>
      <c r="I194" s="226"/>
      <c r="J194" s="227"/>
      <c r="K194" s="227"/>
      <c r="L194" s="16"/>
      <c r="M194" s="224"/>
      <c r="P194" s="3" t="s">
        <v>283</v>
      </c>
    </row>
    <row r="195" spans="1:16" ht="31.5" customHeight="1">
      <c r="A195" s="2"/>
      <c r="B195" s="221"/>
      <c r="C195" s="17" t="s">
        <v>57</v>
      </c>
      <c r="D195" s="18" t="s">
        <v>220</v>
      </c>
      <c r="E195" s="18" t="s">
        <v>221</v>
      </c>
      <c r="F195" s="19" t="s">
        <v>213</v>
      </c>
      <c r="G195" s="19"/>
      <c r="H195" s="20" t="s">
        <v>57</v>
      </c>
      <c r="I195" s="18" t="s">
        <v>220</v>
      </c>
      <c r="J195" s="18" t="s">
        <v>221</v>
      </c>
      <c r="K195" s="19" t="s">
        <v>213</v>
      </c>
      <c r="L195" s="17"/>
      <c r="M195" s="225"/>
      <c r="P195" s="3" t="s">
        <v>285</v>
      </c>
    </row>
    <row r="196" spans="1:16" ht="6" customHeight="1">
      <c r="A196" s="2"/>
      <c r="B196" s="21"/>
      <c r="C196" s="24"/>
      <c r="D196" s="24"/>
      <c r="E196" s="24"/>
      <c r="F196" s="24"/>
      <c r="G196" s="24"/>
      <c r="H196" s="24"/>
      <c r="I196" s="23"/>
      <c r="J196" s="23"/>
      <c r="K196" s="64"/>
      <c r="L196" s="64"/>
      <c r="M196" s="74"/>
      <c r="P196" s="3" t="s">
        <v>283</v>
      </c>
    </row>
    <row r="197" spans="1:16" ht="12" customHeight="1">
      <c r="A197" s="2"/>
      <c r="B197" s="51" t="s">
        <v>139</v>
      </c>
      <c r="C197" s="28">
        <v>4</v>
      </c>
      <c r="D197" s="28">
        <v>32598</v>
      </c>
      <c r="E197" s="28">
        <v>32602</v>
      </c>
      <c r="F197" s="29">
        <v>0.00012269185939512914</v>
      </c>
      <c r="G197" s="30"/>
      <c r="H197" s="28">
        <v>2</v>
      </c>
      <c r="I197" s="28">
        <v>33552</v>
      </c>
      <c r="J197" s="28">
        <v>33554</v>
      </c>
      <c r="K197" s="29">
        <v>5.960541217142517E-05</v>
      </c>
      <c r="L197" s="10"/>
      <c r="M197" s="31">
        <v>-6.308644722370396E-05</v>
      </c>
      <c r="P197" s="3" t="s">
        <v>283</v>
      </c>
    </row>
    <row r="198" spans="1:16" ht="12" customHeight="1">
      <c r="A198" s="2"/>
      <c r="B198" s="52" t="s">
        <v>140</v>
      </c>
      <c r="C198" s="185">
        <v>2</v>
      </c>
      <c r="D198" s="185">
        <v>26852</v>
      </c>
      <c r="E198" s="28">
        <v>26854</v>
      </c>
      <c r="F198" s="45">
        <v>7.447680047665153E-05</v>
      </c>
      <c r="G198" s="46"/>
      <c r="H198" s="185">
        <v>2</v>
      </c>
      <c r="I198" s="185">
        <v>27570</v>
      </c>
      <c r="J198" s="28">
        <v>27572</v>
      </c>
      <c r="K198" s="45">
        <v>7.253735673872045E-05</v>
      </c>
      <c r="L198" s="47"/>
      <c r="M198" s="48">
        <v>-1.93944373793108E-06</v>
      </c>
      <c r="P198" s="3" t="s">
        <v>283</v>
      </c>
    </row>
    <row r="199" spans="1:16" ht="12" customHeight="1">
      <c r="A199" s="2"/>
      <c r="B199" s="52" t="s">
        <v>141</v>
      </c>
      <c r="C199" s="185">
        <v>0</v>
      </c>
      <c r="D199" s="185">
        <v>0</v>
      </c>
      <c r="E199" s="28">
        <v>0</v>
      </c>
      <c r="F199" s="45" t="s">
        <v>284</v>
      </c>
      <c r="G199" s="46"/>
      <c r="H199" s="185">
        <v>0</v>
      </c>
      <c r="I199" s="185">
        <v>0</v>
      </c>
      <c r="J199" s="28">
        <v>0</v>
      </c>
      <c r="K199" s="45" t="s">
        <v>284</v>
      </c>
      <c r="L199" s="47"/>
      <c r="M199" s="48" t="s">
        <v>284</v>
      </c>
      <c r="P199" s="3" t="s">
        <v>285</v>
      </c>
    </row>
    <row r="200" spans="1:16" ht="12" customHeight="1">
      <c r="A200" s="2"/>
      <c r="B200" s="52" t="s">
        <v>202</v>
      </c>
      <c r="C200" s="185">
        <v>0</v>
      </c>
      <c r="D200" s="185">
        <v>0</v>
      </c>
      <c r="E200" s="28">
        <v>0</v>
      </c>
      <c r="F200" s="45" t="s">
        <v>284</v>
      </c>
      <c r="G200" s="46"/>
      <c r="H200" s="185">
        <v>0</v>
      </c>
      <c r="I200" s="185">
        <v>0</v>
      </c>
      <c r="J200" s="28">
        <v>0</v>
      </c>
      <c r="K200" s="45" t="s">
        <v>284</v>
      </c>
      <c r="L200" s="47"/>
      <c r="M200" s="48" t="s">
        <v>284</v>
      </c>
      <c r="P200" s="3" t="s">
        <v>285</v>
      </c>
    </row>
    <row r="201" spans="1:16" ht="12" customHeight="1">
      <c r="A201" s="2"/>
      <c r="B201" s="52" t="s">
        <v>142</v>
      </c>
      <c r="C201" s="185">
        <v>0</v>
      </c>
      <c r="D201" s="185">
        <v>96</v>
      </c>
      <c r="E201" s="28">
        <v>96</v>
      </c>
      <c r="F201" s="45">
        <v>0</v>
      </c>
      <c r="G201" s="46"/>
      <c r="H201" s="185">
        <v>0</v>
      </c>
      <c r="I201" s="185">
        <v>100</v>
      </c>
      <c r="J201" s="28">
        <v>100</v>
      </c>
      <c r="K201" s="45">
        <v>0</v>
      </c>
      <c r="L201" s="47"/>
      <c r="M201" s="48">
        <v>0</v>
      </c>
      <c r="P201" s="3" t="s">
        <v>283</v>
      </c>
    </row>
    <row r="202" spans="1:16" ht="12" customHeight="1">
      <c r="A202" s="2"/>
      <c r="B202" s="52" t="s">
        <v>248</v>
      </c>
      <c r="C202" s="185">
        <v>0</v>
      </c>
      <c r="D202" s="185">
        <v>0</v>
      </c>
      <c r="E202" s="28">
        <v>0</v>
      </c>
      <c r="F202" s="45" t="s">
        <v>284</v>
      </c>
      <c r="G202" s="46"/>
      <c r="H202" s="185">
        <v>0</v>
      </c>
      <c r="I202" s="185">
        <v>1</v>
      </c>
      <c r="J202" s="28">
        <v>1</v>
      </c>
      <c r="K202" s="45">
        <v>0</v>
      </c>
      <c r="L202" s="47"/>
      <c r="M202" s="48" t="s">
        <v>284</v>
      </c>
      <c r="P202" s="3" t="s">
        <v>283</v>
      </c>
    </row>
    <row r="203" spans="1:16" ht="12" customHeight="1">
      <c r="A203" s="2"/>
      <c r="B203" s="52" t="s">
        <v>143</v>
      </c>
      <c r="C203" s="185">
        <v>0</v>
      </c>
      <c r="D203" s="185">
        <v>0</v>
      </c>
      <c r="E203" s="28">
        <v>0</v>
      </c>
      <c r="F203" s="45" t="s">
        <v>284</v>
      </c>
      <c r="G203" s="46"/>
      <c r="H203" s="185">
        <v>0</v>
      </c>
      <c r="I203" s="185">
        <v>1</v>
      </c>
      <c r="J203" s="28">
        <v>1</v>
      </c>
      <c r="K203" s="45">
        <v>0</v>
      </c>
      <c r="L203" s="47"/>
      <c r="M203" s="48" t="s">
        <v>284</v>
      </c>
      <c r="P203" s="3" t="s">
        <v>283</v>
      </c>
    </row>
    <row r="204" spans="1:16" ht="12" customHeight="1">
      <c r="A204" s="2"/>
      <c r="B204" s="52" t="s">
        <v>209</v>
      </c>
      <c r="C204" s="185">
        <v>0</v>
      </c>
      <c r="D204" s="185">
        <v>31</v>
      </c>
      <c r="E204" s="28">
        <v>31</v>
      </c>
      <c r="F204" s="45">
        <v>0</v>
      </c>
      <c r="G204" s="46"/>
      <c r="H204" s="185">
        <v>0</v>
      </c>
      <c r="I204" s="185">
        <v>24</v>
      </c>
      <c r="J204" s="28">
        <v>24</v>
      </c>
      <c r="K204" s="45">
        <v>0</v>
      </c>
      <c r="L204" s="47"/>
      <c r="M204" s="48">
        <v>0</v>
      </c>
      <c r="P204" s="3" t="s">
        <v>283</v>
      </c>
    </row>
    <row r="205" spans="1:16" ht="12" customHeight="1">
      <c r="A205" s="2"/>
      <c r="B205" s="52" t="s">
        <v>210</v>
      </c>
      <c r="C205" s="185">
        <v>1</v>
      </c>
      <c r="D205" s="185">
        <v>39</v>
      </c>
      <c r="E205" s="28">
        <v>40</v>
      </c>
      <c r="F205" s="45">
        <v>0.025</v>
      </c>
      <c r="G205" s="46"/>
      <c r="H205" s="185">
        <v>0</v>
      </c>
      <c r="I205" s="185">
        <v>37</v>
      </c>
      <c r="J205" s="28">
        <v>37</v>
      </c>
      <c r="K205" s="45">
        <v>0</v>
      </c>
      <c r="L205" s="47"/>
      <c r="M205" s="48">
        <v>-0.025</v>
      </c>
      <c r="P205" s="3" t="s">
        <v>283</v>
      </c>
    </row>
    <row r="206" spans="1:16" ht="12" customHeight="1">
      <c r="A206" s="2"/>
      <c r="B206" s="52" t="s">
        <v>249</v>
      </c>
      <c r="C206" s="185">
        <v>0</v>
      </c>
      <c r="D206" s="185">
        <v>1</v>
      </c>
      <c r="E206" s="28">
        <v>1</v>
      </c>
      <c r="F206" s="45">
        <v>0</v>
      </c>
      <c r="G206" s="46"/>
      <c r="H206" s="185">
        <v>0</v>
      </c>
      <c r="I206" s="185">
        <v>0</v>
      </c>
      <c r="J206" s="28">
        <v>0</v>
      </c>
      <c r="K206" s="45" t="s">
        <v>284</v>
      </c>
      <c r="L206" s="47"/>
      <c r="M206" s="48" t="s">
        <v>284</v>
      </c>
      <c r="P206" s="3" t="s">
        <v>283</v>
      </c>
    </row>
    <row r="207" spans="1:16" ht="12" customHeight="1">
      <c r="A207" s="2"/>
      <c r="B207" s="52" t="s">
        <v>200</v>
      </c>
      <c r="C207" s="185">
        <v>0</v>
      </c>
      <c r="D207" s="185">
        <v>0</v>
      </c>
      <c r="E207" s="28">
        <v>0</v>
      </c>
      <c r="F207" s="45" t="s">
        <v>284</v>
      </c>
      <c r="G207" s="46"/>
      <c r="H207" s="185">
        <v>0</v>
      </c>
      <c r="I207" s="185">
        <v>0</v>
      </c>
      <c r="J207" s="28">
        <v>0</v>
      </c>
      <c r="K207" s="45" t="s">
        <v>284</v>
      </c>
      <c r="L207" s="47"/>
      <c r="M207" s="48" t="s">
        <v>284</v>
      </c>
      <c r="P207" s="3" t="s">
        <v>285</v>
      </c>
    </row>
    <row r="208" spans="1:13" ht="12" customHeight="1">
      <c r="A208" s="2"/>
      <c r="B208" s="52" t="s">
        <v>269</v>
      </c>
      <c r="C208" s="185">
        <v>0</v>
      </c>
      <c r="D208" s="185">
        <v>0</v>
      </c>
      <c r="E208" s="28">
        <v>0</v>
      </c>
      <c r="F208" s="45" t="s">
        <v>284</v>
      </c>
      <c r="G208" s="46"/>
      <c r="H208" s="185">
        <v>0</v>
      </c>
      <c r="I208" s="185">
        <v>0</v>
      </c>
      <c r="J208" s="28">
        <v>0</v>
      </c>
      <c r="K208" s="45" t="s">
        <v>284</v>
      </c>
      <c r="L208" s="47"/>
      <c r="M208" s="48" t="s">
        <v>284</v>
      </c>
    </row>
    <row r="209" spans="1:16" ht="12" customHeight="1">
      <c r="A209" s="2"/>
      <c r="B209" s="52" t="s">
        <v>258</v>
      </c>
      <c r="C209" s="185">
        <v>0</v>
      </c>
      <c r="D209" s="185">
        <v>0</v>
      </c>
      <c r="E209" s="28">
        <v>0</v>
      </c>
      <c r="F209" s="45" t="s">
        <v>284</v>
      </c>
      <c r="G209" s="46"/>
      <c r="H209" s="185">
        <v>0</v>
      </c>
      <c r="I209" s="185">
        <v>0</v>
      </c>
      <c r="J209" s="28">
        <v>0</v>
      </c>
      <c r="K209" s="45" t="s">
        <v>284</v>
      </c>
      <c r="L209" s="47"/>
      <c r="M209" s="48" t="s">
        <v>284</v>
      </c>
      <c r="P209" s="3" t="s">
        <v>285</v>
      </c>
    </row>
    <row r="210" spans="1:16" ht="12" customHeight="1">
      <c r="A210" s="2"/>
      <c r="B210" s="52" t="s">
        <v>144</v>
      </c>
      <c r="C210" s="185">
        <v>1</v>
      </c>
      <c r="D210" s="185">
        <v>5513</v>
      </c>
      <c r="E210" s="28">
        <v>5514</v>
      </c>
      <c r="F210" s="45">
        <v>0.00018135654697134566</v>
      </c>
      <c r="G210" s="46"/>
      <c r="H210" s="185">
        <v>0</v>
      </c>
      <c r="I210" s="185">
        <v>5753</v>
      </c>
      <c r="J210" s="28">
        <v>5753</v>
      </c>
      <c r="K210" s="45">
        <v>0</v>
      </c>
      <c r="L210" s="47"/>
      <c r="M210" s="48">
        <v>-0.00018135654697134566</v>
      </c>
      <c r="P210" s="3" t="s">
        <v>283</v>
      </c>
    </row>
    <row r="211" spans="1:16" ht="12" customHeight="1">
      <c r="A211" s="2"/>
      <c r="B211" s="52" t="s">
        <v>211</v>
      </c>
      <c r="C211" s="185">
        <v>0</v>
      </c>
      <c r="D211" s="185">
        <v>25</v>
      </c>
      <c r="E211" s="28">
        <v>25</v>
      </c>
      <c r="F211" s="45">
        <v>0</v>
      </c>
      <c r="G211" s="46"/>
      <c r="H211" s="185">
        <v>0</v>
      </c>
      <c r="I211" s="185">
        <v>18</v>
      </c>
      <c r="J211" s="28">
        <v>18</v>
      </c>
      <c r="K211" s="45">
        <v>0</v>
      </c>
      <c r="L211" s="47"/>
      <c r="M211" s="48">
        <v>0</v>
      </c>
      <c r="P211" s="3" t="s">
        <v>283</v>
      </c>
    </row>
    <row r="212" spans="1:16" ht="12" customHeight="1">
      <c r="A212" s="2"/>
      <c r="B212" s="52" t="s">
        <v>190</v>
      </c>
      <c r="C212" s="185">
        <v>0</v>
      </c>
      <c r="D212" s="185">
        <v>8</v>
      </c>
      <c r="E212" s="28">
        <v>8</v>
      </c>
      <c r="F212" s="45">
        <v>0</v>
      </c>
      <c r="G212" s="46"/>
      <c r="H212" s="185">
        <v>0</v>
      </c>
      <c r="I212" s="185">
        <v>5</v>
      </c>
      <c r="J212" s="28">
        <v>5</v>
      </c>
      <c r="K212" s="45">
        <v>0</v>
      </c>
      <c r="L212" s="47"/>
      <c r="M212" s="48">
        <v>0</v>
      </c>
      <c r="P212" s="3" t="s">
        <v>283</v>
      </c>
    </row>
    <row r="213" spans="1:16" ht="12" customHeight="1">
      <c r="A213" s="2"/>
      <c r="B213" s="52" t="s">
        <v>267</v>
      </c>
      <c r="C213" s="185">
        <v>0</v>
      </c>
      <c r="D213" s="185">
        <v>0</v>
      </c>
      <c r="E213" s="28">
        <v>0</v>
      </c>
      <c r="F213" s="45" t="s">
        <v>284</v>
      </c>
      <c r="G213" s="46"/>
      <c r="H213" s="185">
        <v>0</v>
      </c>
      <c r="I213" s="185">
        <v>0</v>
      </c>
      <c r="J213" s="28">
        <v>0</v>
      </c>
      <c r="K213" s="45" t="s">
        <v>284</v>
      </c>
      <c r="L213" s="47"/>
      <c r="M213" s="48" t="s">
        <v>284</v>
      </c>
      <c r="P213" s="3" t="s">
        <v>285</v>
      </c>
    </row>
    <row r="214" spans="1:16" ht="12" customHeight="1">
      <c r="A214" s="2"/>
      <c r="B214" s="52" t="s">
        <v>256</v>
      </c>
      <c r="C214" s="185">
        <v>0</v>
      </c>
      <c r="D214" s="185">
        <v>0</v>
      </c>
      <c r="E214" s="28">
        <v>0</v>
      </c>
      <c r="F214" s="45" t="s">
        <v>284</v>
      </c>
      <c r="G214" s="46"/>
      <c r="H214" s="185">
        <v>0</v>
      </c>
      <c r="I214" s="185">
        <v>0</v>
      </c>
      <c r="J214" s="28">
        <v>0</v>
      </c>
      <c r="K214" s="45" t="s">
        <v>284</v>
      </c>
      <c r="L214" s="47"/>
      <c r="M214" s="48" t="s">
        <v>284</v>
      </c>
      <c r="P214" s="3" t="s">
        <v>285</v>
      </c>
    </row>
    <row r="215" spans="1:16" ht="12" customHeight="1">
      <c r="A215" s="2"/>
      <c r="B215" s="52" t="s">
        <v>198</v>
      </c>
      <c r="C215" s="185">
        <v>0</v>
      </c>
      <c r="D215" s="185">
        <v>4</v>
      </c>
      <c r="E215" s="28">
        <v>4</v>
      </c>
      <c r="F215" s="45">
        <v>0</v>
      </c>
      <c r="G215" s="46"/>
      <c r="H215" s="185">
        <v>0</v>
      </c>
      <c r="I215" s="185">
        <v>1</v>
      </c>
      <c r="J215" s="28">
        <v>1</v>
      </c>
      <c r="K215" s="45">
        <v>0</v>
      </c>
      <c r="L215" s="47"/>
      <c r="M215" s="48">
        <v>0</v>
      </c>
      <c r="P215" s="3" t="s">
        <v>283</v>
      </c>
    </row>
    <row r="216" spans="1:16" ht="12" customHeight="1">
      <c r="A216" s="2"/>
      <c r="B216" s="52" t="s">
        <v>230</v>
      </c>
      <c r="C216" s="185">
        <v>0</v>
      </c>
      <c r="D216" s="185">
        <v>0</v>
      </c>
      <c r="E216" s="28">
        <v>0</v>
      </c>
      <c r="F216" s="45" t="s">
        <v>284</v>
      </c>
      <c r="G216" s="46"/>
      <c r="H216" s="185">
        <v>0</v>
      </c>
      <c r="I216" s="185">
        <v>0</v>
      </c>
      <c r="J216" s="28">
        <v>0</v>
      </c>
      <c r="K216" s="45" t="s">
        <v>284</v>
      </c>
      <c r="L216" s="47"/>
      <c r="M216" s="48" t="s">
        <v>284</v>
      </c>
      <c r="P216" s="3" t="s">
        <v>285</v>
      </c>
    </row>
    <row r="217" spans="1:16" ht="12" customHeight="1">
      <c r="A217" s="2"/>
      <c r="B217" s="52" t="s">
        <v>145</v>
      </c>
      <c r="C217" s="185">
        <v>0</v>
      </c>
      <c r="D217" s="185">
        <v>4</v>
      </c>
      <c r="E217" s="28">
        <v>4</v>
      </c>
      <c r="F217" s="45">
        <v>0</v>
      </c>
      <c r="G217" s="46"/>
      <c r="H217" s="185">
        <v>0</v>
      </c>
      <c r="I217" s="185">
        <v>9</v>
      </c>
      <c r="J217" s="28">
        <v>9</v>
      </c>
      <c r="K217" s="45">
        <v>0</v>
      </c>
      <c r="L217" s="47"/>
      <c r="M217" s="48">
        <v>0</v>
      </c>
      <c r="P217" s="3" t="s">
        <v>283</v>
      </c>
    </row>
    <row r="218" spans="1:16" ht="12" customHeight="1">
      <c r="A218" s="2"/>
      <c r="B218" s="52" t="s">
        <v>224</v>
      </c>
      <c r="C218" s="185">
        <v>0</v>
      </c>
      <c r="D218" s="185">
        <v>18</v>
      </c>
      <c r="E218" s="28">
        <v>18</v>
      </c>
      <c r="F218" s="45">
        <v>0</v>
      </c>
      <c r="G218" s="46"/>
      <c r="H218" s="185">
        <v>0</v>
      </c>
      <c r="I218" s="185">
        <v>23</v>
      </c>
      <c r="J218" s="28">
        <v>23</v>
      </c>
      <c r="K218" s="45">
        <v>0</v>
      </c>
      <c r="L218" s="47"/>
      <c r="M218" s="48">
        <v>0</v>
      </c>
      <c r="P218" s="3" t="s">
        <v>283</v>
      </c>
    </row>
    <row r="219" spans="1:16" ht="12" customHeight="1">
      <c r="A219" s="2"/>
      <c r="B219" s="52" t="s">
        <v>268</v>
      </c>
      <c r="C219" s="185">
        <v>0</v>
      </c>
      <c r="D219" s="185">
        <v>0</v>
      </c>
      <c r="E219" s="28">
        <v>0</v>
      </c>
      <c r="F219" s="45" t="s">
        <v>284</v>
      </c>
      <c r="G219" s="46"/>
      <c r="H219" s="185">
        <v>0</v>
      </c>
      <c r="I219" s="185">
        <v>0</v>
      </c>
      <c r="J219" s="28">
        <v>0</v>
      </c>
      <c r="K219" s="45" t="s">
        <v>284</v>
      </c>
      <c r="L219" s="47"/>
      <c r="M219" s="48" t="s">
        <v>284</v>
      </c>
      <c r="P219" s="3" t="s">
        <v>285</v>
      </c>
    </row>
    <row r="220" spans="1:16" ht="12" customHeight="1">
      <c r="A220" s="2"/>
      <c r="B220" s="52" t="s">
        <v>250</v>
      </c>
      <c r="C220" s="185">
        <v>0</v>
      </c>
      <c r="D220" s="185">
        <v>0</v>
      </c>
      <c r="E220" s="28">
        <v>0</v>
      </c>
      <c r="F220" s="45" t="s">
        <v>284</v>
      </c>
      <c r="G220" s="46"/>
      <c r="H220" s="185">
        <v>0</v>
      </c>
      <c r="I220" s="185">
        <v>0</v>
      </c>
      <c r="J220" s="28">
        <v>0</v>
      </c>
      <c r="K220" s="45" t="s">
        <v>284</v>
      </c>
      <c r="L220" s="47"/>
      <c r="M220" s="48" t="s">
        <v>284</v>
      </c>
      <c r="P220" s="3" t="s">
        <v>285</v>
      </c>
    </row>
    <row r="221" spans="1:16" ht="12" customHeight="1">
      <c r="A221" s="2"/>
      <c r="B221" s="52" t="s">
        <v>199</v>
      </c>
      <c r="C221" s="185">
        <v>0</v>
      </c>
      <c r="D221" s="185">
        <v>6</v>
      </c>
      <c r="E221" s="28">
        <v>6</v>
      </c>
      <c r="F221" s="45">
        <v>0</v>
      </c>
      <c r="G221" s="46"/>
      <c r="H221" s="185">
        <v>0</v>
      </c>
      <c r="I221" s="185">
        <v>10</v>
      </c>
      <c r="J221" s="28">
        <v>10</v>
      </c>
      <c r="K221" s="45">
        <v>0</v>
      </c>
      <c r="L221" s="47"/>
      <c r="M221" s="48">
        <v>0</v>
      </c>
      <c r="P221" s="3" t="s">
        <v>283</v>
      </c>
    </row>
    <row r="222" spans="1:16" ht="12" customHeight="1">
      <c r="A222" s="2"/>
      <c r="B222" s="52" t="s">
        <v>254</v>
      </c>
      <c r="C222" s="185">
        <v>0</v>
      </c>
      <c r="D222" s="185">
        <v>1</v>
      </c>
      <c r="E222" s="28">
        <v>1</v>
      </c>
      <c r="F222" s="45">
        <v>0</v>
      </c>
      <c r="G222" s="46"/>
      <c r="H222" s="185">
        <v>0</v>
      </c>
      <c r="I222" s="185">
        <v>0</v>
      </c>
      <c r="J222" s="28">
        <v>0</v>
      </c>
      <c r="K222" s="45" t="s">
        <v>284</v>
      </c>
      <c r="L222" s="47"/>
      <c r="M222" s="48" t="s">
        <v>284</v>
      </c>
      <c r="P222" s="3" t="s">
        <v>283</v>
      </c>
    </row>
    <row r="223" spans="1:16" ht="6" customHeight="1">
      <c r="A223" s="2"/>
      <c r="B223" s="52"/>
      <c r="C223" s="49"/>
      <c r="D223" s="44"/>
      <c r="E223" s="212"/>
      <c r="F223" s="76"/>
      <c r="G223" s="213"/>
      <c r="H223" s="49"/>
      <c r="I223" s="44"/>
      <c r="J223" s="212"/>
      <c r="K223" s="76"/>
      <c r="L223" s="82"/>
      <c r="M223" s="37"/>
      <c r="P223" s="3" t="s">
        <v>283</v>
      </c>
    </row>
    <row r="224" spans="1:16" ht="12" customHeight="1">
      <c r="A224" s="2"/>
      <c r="B224" s="51" t="s">
        <v>50</v>
      </c>
      <c r="C224" s="28">
        <v>817</v>
      </c>
      <c r="D224" s="28">
        <v>15947</v>
      </c>
      <c r="E224" s="28">
        <v>16764</v>
      </c>
      <c r="F224" s="29">
        <v>0.048735385349558576</v>
      </c>
      <c r="G224" s="30"/>
      <c r="H224" s="28">
        <v>511</v>
      </c>
      <c r="I224" s="28">
        <v>16808</v>
      </c>
      <c r="J224" s="28">
        <v>17319</v>
      </c>
      <c r="K224" s="29">
        <v>0.02950516773485767</v>
      </c>
      <c r="L224" s="10"/>
      <c r="M224" s="48">
        <v>-0.019230217614700906</v>
      </c>
      <c r="P224" s="3" t="s">
        <v>283</v>
      </c>
    </row>
    <row r="225" spans="1:16" ht="12" customHeight="1">
      <c r="A225" s="2"/>
      <c r="B225" s="52" t="s">
        <v>66</v>
      </c>
      <c r="C225" s="185">
        <v>3</v>
      </c>
      <c r="D225" s="185">
        <v>93</v>
      </c>
      <c r="E225" s="28">
        <v>96</v>
      </c>
      <c r="F225" s="45">
        <v>0.03125</v>
      </c>
      <c r="G225" s="46"/>
      <c r="H225" s="185">
        <v>7</v>
      </c>
      <c r="I225" s="185">
        <v>111</v>
      </c>
      <c r="J225" s="28">
        <v>118</v>
      </c>
      <c r="K225" s="45">
        <v>0.059322033898305086</v>
      </c>
      <c r="L225" s="47"/>
      <c r="M225" s="48">
        <v>0.028072033898305086</v>
      </c>
      <c r="O225" s="170"/>
      <c r="P225" s="3" t="s">
        <v>283</v>
      </c>
    </row>
    <row r="226" spans="1:16" ht="12" customHeight="1">
      <c r="A226" s="2"/>
      <c r="B226" s="52" t="s">
        <v>146</v>
      </c>
      <c r="C226" s="185">
        <v>4</v>
      </c>
      <c r="D226" s="185">
        <v>505</v>
      </c>
      <c r="E226" s="28">
        <v>509</v>
      </c>
      <c r="F226" s="45">
        <v>0.007858546168958742</v>
      </c>
      <c r="G226" s="46"/>
      <c r="H226" s="185">
        <v>4</v>
      </c>
      <c r="I226" s="185">
        <v>595</v>
      </c>
      <c r="J226" s="28">
        <v>599</v>
      </c>
      <c r="K226" s="45">
        <v>0.00667779632721202</v>
      </c>
      <c r="L226" s="47"/>
      <c r="M226" s="48">
        <v>-0.0011807498417467218</v>
      </c>
      <c r="O226" s="170"/>
      <c r="P226" s="3" t="s">
        <v>283</v>
      </c>
    </row>
    <row r="227" spans="1:16" ht="12" customHeight="1">
      <c r="A227" s="2"/>
      <c r="B227" s="52" t="s">
        <v>147</v>
      </c>
      <c r="C227" s="185">
        <v>3</v>
      </c>
      <c r="D227" s="185">
        <v>84</v>
      </c>
      <c r="E227" s="28">
        <v>87</v>
      </c>
      <c r="F227" s="45">
        <v>0.034482758620689655</v>
      </c>
      <c r="G227" s="46"/>
      <c r="H227" s="185">
        <v>0</v>
      </c>
      <c r="I227" s="185">
        <v>49</v>
      </c>
      <c r="J227" s="28">
        <v>49</v>
      </c>
      <c r="K227" s="45">
        <v>0</v>
      </c>
      <c r="L227" s="47"/>
      <c r="M227" s="48">
        <v>-0.034482758620689655</v>
      </c>
      <c r="O227" s="170"/>
      <c r="P227" s="3" t="s">
        <v>283</v>
      </c>
    </row>
    <row r="228" spans="1:16" ht="12" customHeight="1">
      <c r="A228" s="2"/>
      <c r="B228" s="52" t="s">
        <v>148</v>
      </c>
      <c r="C228" s="185">
        <v>2</v>
      </c>
      <c r="D228" s="185">
        <v>32</v>
      </c>
      <c r="E228" s="28">
        <v>34</v>
      </c>
      <c r="F228" s="45">
        <v>0.058823529411764705</v>
      </c>
      <c r="G228" s="46"/>
      <c r="H228" s="185">
        <v>0</v>
      </c>
      <c r="I228" s="185">
        <v>45</v>
      </c>
      <c r="J228" s="28">
        <v>45</v>
      </c>
      <c r="K228" s="45">
        <v>0</v>
      </c>
      <c r="L228" s="47"/>
      <c r="M228" s="48">
        <v>-0.058823529411764705</v>
      </c>
      <c r="O228" s="170"/>
      <c r="P228" s="3" t="s">
        <v>283</v>
      </c>
    </row>
    <row r="229" spans="1:16" ht="12" customHeight="1">
      <c r="A229" s="2"/>
      <c r="B229" s="52" t="s">
        <v>149</v>
      </c>
      <c r="C229" s="185">
        <v>4</v>
      </c>
      <c r="D229" s="185">
        <v>52</v>
      </c>
      <c r="E229" s="28">
        <v>56</v>
      </c>
      <c r="F229" s="45">
        <v>0.07142857142857142</v>
      </c>
      <c r="G229" s="46"/>
      <c r="H229" s="185">
        <v>4</v>
      </c>
      <c r="I229" s="185">
        <v>67</v>
      </c>
      <c r="J229" s="28">
        <v>71</v>
      </c>
      <c r="K229" s="45">
        <v>0.056338028169014086</v>
      </c>
      <c r="L229" s="47"/>
      <c r="M229" s="48">
        <v>-0.015090543259557339</v>
      </c>
      <c r="O229" s="170"/>
      <c r="P229" s="3" t="s">
        <v>283</v>
      </c>
    </row>
    <row r="230" spans="1:16" ht="12" customHeight="1">
      <c r="A230" s="2"/>
      <c r="B230" s="52" t="s">
        <v>150</v>
      </c>
      <c r="C230" s="185">
        <v>0</v>
      </c>
      <c r="D230" s="185">
        <v>36</v>
      </c>
      <c r="E230" s="28">
        <v>36</v>
      </c>
      <c r="F230" s="45">
        <v>0</v>
      </c>
      <c r="G230" s="46"/>
      <c r="H230" s="185">
        <v>1</v>
      </c>
      <c r="I230" s="185">
        <v>32</v>
      </c>
      <c r="J230" s="28">
        <v>33</v>
      </c>
      <c r="K230" s="45">
        <v>0.030303030303030304</v>
      </c>
      <c r="L230" s="47"/>
      <c r="M230" s="48">
        <v>0.030303030303030304</v>
      </c>
      <c r="O230" s="170"/>
      <c r="P230" s="3" t="s">
        <v>283</v>
      </c>
    </row>
    <row r="231" spans="1:16" ht="12" customHeight="1">
      <c r="A231" s="2"/>
      <c r="B231" s="52" t="s">
        <v>182</v>
      </c>
      <c r="C231" s="185">
        <v>0</v>
      </c>
      <c r="D231" s="185">
        <v>53</v>
      </c>
      <c r="E231" s="28">
        <v>53</v>
      </c>
      <c r="F231" s="45">
        <v>0</v>
      </c>
      <c r="G231" s="46"/>
      <c r="H231" s="185">
        <v>0</v>
      </c>
      <c r="I231" s="185">
        <v>47</v>
      </c>
      <c r="J231" s="28">
        <v>47</v>
      </c>
      <c r="K231" s="45">
        <v>0</v>
      </c>
      <c r="L231" s="47"/>
      <c r="M231" s="48">
        <v>0</v>
      </c>
      <c r="O231" s="170"/>
      <c r="P231" s="3" t="s">
        <v>283</v>
      </c>
    </row>
    <row r="232" spans="1:16" ht="12" customHeight="1">
      <c r="A232" s="2"/>
      <c r="B232" s="52" t="s">
        <v>51</v>
      </c>
      <c r="C232" s="185">
        <v>70</v>
      </c>
      <c r="D232" s="185">
        <v>384</v>
      </c>
      <c r="E232" s="28">
        <v>454</v>
      </c>
      <c r="F232" s="45">
        <v>0.15418502202643172</v>
      </c>
      <c r="G232" s="46"/>
      <c r="H232" s="185">
        <v>56</v>
      </c>
      <c r="I232" s="185">
        <v>446</v>
      </c>
      <c r="J232" s="28">
        <v>502</v>
      </c>
      <c r="K232" s="45">
        <v>0.11155378486055777</v>
      </c>
      <c r="L232" s="47"/>
      <c r="M232" s="48">
        <v>-0.042631237165873956</v>
      </c>
      <c r="O232" s="170"/>
      <c r="P232" s="3" t="s">
        <v>283</v>
      </c>
    </row>
    <row r="233" spans="1:16" ht="12" customHeight="1">
      <c r="A233" s="2"/>
      <c r="B233" s="52" t="s">
        <v>184</v>
      </c>
      <c r="C233" s="185">
        <v>0</v>
      </c>
      <c r="D233" s="185">
        <v>3</v>
      </c>
      <c r="E233" s="28">
        <v>3</v>
      </c>
      <c r="F233" s="45">
        <v>0</v>
      </c>
      <c r="G233" s="46"/>
      <c r="H233" s="185">
        <v>0</v>
      </c>
      <c r="I233" s="185">
        <v>3</v>
      </c>
      <c r="J233" s="28">
        <v>3</v>
      </c>
      <c r="K233" s="45">
        <v>0</v>
      </c>
      <c r="L233" s="47"/>
      <c r="M233" s="48">
        <v>0</v>
      </c>
      <c r="O233" s="170"/>
      <c r="P233" s="3" t="s">
        <v>283</v>
      </c>
    </row>
    <row r="234" spans="1:16" ht="12" customHeight="1">
      <c r="A234" s="2"/>
      <c r="B234" s="52" t="s">
        <v>151</v>
      </c>
      <c r="C234" s="185">
        <v>2</v>
      </c>
      <c r="D234" s="185">
        <v>10</v>
      </c>
      <c r="E234" s="28">
        <v>12</v>
      </c>
      <c r="F234" s="45">
        <v>0.16666666666666666</v>
      </c>
      <c r="G234" s="46"/>
      <c r="H234" s="185">
        <v>8</v>
      </c>
      <c r="I234" s="185">
        <v>13</v>
      </c>
      <c r="J234" s="28">
        <v>21</v>
      </c>
      <c r="K234" s="45">
        <v>0.38095238095238093</v>
      </c>
      <c r="L234" s="47"/>
      <c r="M234" s="48">
        <v>0.21428571428571427</v>
      </c>
      <c r="O234" s="170"/>
      <c r="P234" s="3" t="s">
        <v>283</v>
      </c>
    </row>
    <row r="235" spans="1:16" ht="12" customHeight="1">
      <c r="A235" s="2"/>
      <c r="B235" s="52" t="s">
        <v>251</v>
      </c>
      <c r="C235" s="185">
        <v>0</v>
      </c>
      <c r="D235" s="185">
        <v>5</v>
      </c>
      <c r="E235" s="28">
        <v>5</v>
      </c>
      <c r="F235" s="45">
        <v>0</v>
      </c>
      <c r="G235" s="46"/>
      <c r="H235" s="185">
        <v>0</v>
      </c>
      <c r="I235" s="185">
        <v>2</v>
      </c>
      <c r="J235" s="28">
        <v>2</v>
      </c>
      <c r="K235" s="45">
        <v>0</v>
      </c>
      <c r="L235" s="47"/>
      <c r="M235" s="48">
        <v>0</v>
      </c>
      <c r="O235" s="170"/>
      <c r="P235" s="3" t="s">
        <v>283</v>
      </c>
    </row>
    <row r="236" spans="1:16" ht="12" customHeight="1">
      <c r="A236" s="2"/>
      <c r="B236" s="52" t="s">
        <v>152</v>
      </c>
      <c r="C236" s="185">
        <v>3</v>
      </c>
      <c r="D236" s="185">
        <v>44</v>
      </c>
      <c r="E236" s="28">
        <v>47</v>
      </c>
      <c r="F236" s="45">
        <v>0.06382978723404255</v>
      </c>
      <c r="G236" s="46"/>
      <c r="H236" s="185">
        <v>7</v>
      </c>
      <c r="I236" s="185">
        <v>31</v>
      </c>
      <c r="J236" s="28">
        <v>38</v>
      </c>
      <c r="K236" s="45">
        <v>0.18421052631578946</v>
      </c>
      <c r="L236" s="47"/>
      <c r="M236" s="48">
        <v>0.12038073908174692</v>
      </c>
      <c r="O236" s="170"/>
      <c r="P236" s="3" t="s">
        <v>283</v>
      </c>
    </row>
    <row r="237" spans="1:16" ht="12" customHeight="1">
      <c r="A237" s="2"/>
      <c r="B237" s="52" t="s">
        <v>153</v>
      </c>
      <c r="C237" s="185">
        <v>10</v>
      </c>
      <c r="D237" s="185">
        <v>168</v>
      </c>
      <c r="E237" s="28">
        <v>178</v>
      </c>
      <c r="F237" s="45">
        <v>0.056179775280898875</v>
      </c>
      <c r="G237" s="46"/>
      <c r="H237" s="185">
        <v>1</v>
      </c>
      <c r="I237" s="185">
        <v>163</v>
      </c>
      <c r="J237" s="28">
        <v>164</v>
      </c>
      <c r="K237" s="45">
        <v>0.006097560975609756</v>
      </c>
      <c r="L237" s="47"/>
      <c r="M237" s="48">
        <v>-0.05008221430528912</v>
      </c>
      <c r="O237" s="170"/>
      <c r="P237" s="3" t="s">
        <v>283</v>
      </c>
    </row>
    <row r="238" spans="1:16" ht="12" customHeight="1">
      <c r="A238" s="2"/>
      <c r="B238" s="52" t="s">
        <v>154</v>
      </c>
      <c r="C238" s="185">
        <v>39</v>
      </c>
      <c r="D238" s="185">
        <v>232</v>
      </c>
      <c r="E238" s="28">
        <v>271</v>
      </c>
      <c r="F238" s="45">
        <v>0.14391143911439114</v>
      </c>
      <c r="G238" s="46"/>
      <c r="H238" s="185">
        <v>1</v>
      </c>
      <c r="I238" s="185">
        <v>211</v>
      </c>
      <c r="J238" s="28">
        <v>212</v>
      </c>
      <c r="K238" s="45">
        <v>0.0047169811320754715</v>
      </c>
      <c r="L238" s="47"/>
      <c r="M238" s="48">
        <v>-0.13919445798231567</v>
      </c>
      <c r="O238" s="170"/>
      <c r="P238" s="3" t="s">
        <v>283</v>
      </c>
    </row>
    <row r="239" spans="1:16" ht="12" customHeight="1">
      <c r="A239" s="2"/>
      <c r="B239" s="52" t="s">
        <v>155</v>
      </c>
      <c r="C239" s="185">
        <v>2</v>
      </c>
      <c r="D239" s="185">
        <v>1</v>
      </c>
      <c r="E239" s="28">
        <v>3</v>
      </c>
      <c r="F239" s="45">
        <v>0.6666666666666666</v>
      </c>
      <c r="G239" s="46"/>
      <c r="H239" s="185">
        <v>0</v>
      </c>
      <c r="I239" s="185">
        <v>2</v>
      </c>
      <c r="J239" s="28">
        <v>2</v>
      </c>
      <c r="K239" s="45">
        <v>0</v>
      </c>
      <c r="L239" s="47"/>
      <c r="M239" s="48">
        <v>-0.6666666666666666</v>
      </c>
      <c r="O239" s="170"/>
      <c r="P239" s="3" t="s">
        <v>283</v>
      </c>
    </row>
    <row r="240" spans="1:16" ht="12" customHeight="1">
      <c r="A240" s="2"/>
      <c r="B240" s="52" t="s">
        <v>52</v>
      </c>
      <c r="C240" s="185">
        <v>16</v>
      </c>
      <c r="D240" s="185">
        <v>1576</v>
      </c>
      <c r="E240" s="28">
        <v>1592</v>
      </c>
      <c r="F240" s="45">
        <v>0.010050251256281407</v>
      </c>
      <c r="G240" s="46"/>
      <c r="H240" s="185">
        <v>24</v>
      </c>
      <c r="I240" s="185">
        <v>1484</v>
      </c>
      <c r="J240" s="28">
        <v>1508</v>
      </c>
      <c r="K240" s="45">
        <v>0.015915119363395226</v>
      </c>
      <c r="L240" s="47"/>
      <c r="M240" s="48">
        <v>0.005864868107113818</v>
      </c>
      <c r="O240" s="170"/>
      <c r="P240" s="3" t="s">
        <v>283</v>
      </c>
    </row>
    <row r="241" spans="1:16" ht="12" customHeight="1">
      <c r="A241" s="2"/>
      <c r="B241" s="52" t="s">
        <v>53</v>
      </c>
      <c r="C241" s="185">
        <v>110</v>
      </c>
      <c r="D241" s="185">
        <v>72</v>
      </c>
      <c r="E241" s="28">
        <v>182</v>
      </c>
      <c r="F241" s="45">
        <v>0.6043956043956044</v>
      </c>
      <c r="G241" s="46"/>
      <c r="H241" s="185">
        <v>50</v>
      </c>
      <c r="I241" s="185">
        <v>59</v>
      </c>
      <c r="J241" s="28">
        <v>109</v>
      </c>
      <c r="K241" s="45">
        <v>0.45871559633027525</v>
      </c>
      <c r="L241" s="47"/>
      <c r="M241" s="48">
        <v>-0.1456800080653291</v>
      </c>
      <c r="O241" s="170"/>
      <c r="P241" s="3" t="s">
        <v>283</v>
      </c>
    </row>
    <row r="242" spans="1:16" ht="12" customHeight="1">
      <c r="A242" s="2"/>
      <c r="B242" s="52" t="s">
        <v>54</v>
      </c>
      <c r="C242" s="185">
        <v>101</v>
      </c>
      <c r="D242" s="185">
        <v>436</v>
      </c>
      <c r="E242" s="28">
        <v>537</v>
      </c>
      <c r="F242" s="45">
        <v>0.18808193668528864</v>
      </c>
      <c r="G242" s="46"/>
      <c r="H242" s="185">
        <v>144</v>
      </c>
      <c r="I242" s="185">
        <v>666</v>
      </c>
      <c r="J242" s="28">
        <v>810</v>
      </c>
      <c r="K242" s="45">
        <v>0.17777777777777778</v>
      </c>
      <c r="L242" s="47"/>
      <c r="M242" s="48">
        <v>-0.010304158907510852</v>
      </c>
      <c r="O242" s="170"/>
      <c r="P242" s="3" t="s">
        <v>283</v>
      </c>
    </row>
    <row r="243" spans="1:16" ht="12" customHeight="1">
      <c r="A243" s="2"/>
      <c r="B243" s="52" t="s">
        <v>67</v>
      </c>
      <c r="C243" s="185">
        <v>0</v>
      </c>
      <c r="D243" s="185">
        <v>26</v>
      </c>
      <c r="E243" s="28">
        <v>26</v>
      </c>
      <c r="F243" s="45">
        <v>0</v>
      </c>
      <c r="G243" s="46"/>
      <c r="H243" s="185">
        <v>0</v>
      </c>
      <c r="I243" s="185">
        <v>27</v>
      </c>
      <c r="J243" s="28">
        <v>27</v>
      </c>
      <c r="K243" s="45">
        <v>0</v>
      </c>
      <c r="L243" s="47"/>
      <c r="M243" s="48">
        <v>0</v>
      </c>
      <c r="O243" s="170"/>
      <c r="P243" s="3" t="s">
        <v>283</v>
      </c>
    </row>
    <row r="244" spans="1:16" ht="12" customHeight="1">
      <c r="A244" s="2"/>
      <c r="B244" s="52" t="s">
        <v>156</v>
      </c>
      <c r="C244" s="185">
        <v>1</v>
      </c>
      <c r="D244" s="185">
        <v>27</v>
      </c>
      <c r="E244" s="28">
        <v>28</v>
      </c>
      <c r="F244" s="45">
        <v>0.03571428571428571</v>
      </c>
      <c r="G244" s="46"/>
      <c r="H244" s="185">
        <v>4</v>
      </c>
      <c r="I244" s="185">
        <v>32</v>
      </c>
      <c r="J244" s="28">
        <v>36</v>
      </c>
      <c r="K244" s="45">
        <v>0.1111111111111111</v>
      </c>
      <c r="L244" s="47"/>
      <c r="M244" s="48">
        <v>0.07539682539682539</v>
      </c>
      <c r="O244" s="170"/>
      <c r="P244" s="3" t="s">
        <v>283</v>
      </c>
    </row>
    <row r="245" spans="1:16" ht="12" customHeight="1">
      <c r="A245" s="2"/>
      <c r="B245" s="52" t="s">
        <v>157</v>
      </c>
      <c r="C245" s="185">
        <v>94</v>
      </c>
      <c r="D245" s="185">
        <v>672</v>
      </c>
      <c r="E245" s="28">
        <v>766</v>
      </c>
      <c r="F245" s="45">
        <v>0.1227154046997389</v>
      </c>
      <c r="G245" s="46"/>
      <c r="H245" s="185">
        <v>20</v>
      </c>
      <c r="I245" s="185">
        <v>586</v>
      </c>
      <c r="J245" s="28">
        <v>606</v>
      </c>
      <c r="K245" s="45">
        <v>0.033003300330033</v>
      </c>
      <c r="L245" s="47"/>
      <c r="M245" s="48">
        <v>-0.0897121043697059</v>
      </c>
      <c r="O245" s="170"/>
      <c r="P245" s="3" t="s">
        <v>283</v>
      </c>
    </row>
    <row r="246" spans="1:16" ht="12" customHeight="1">
      <c r="A246" s="2"/>
      <c r="B246" s="52" t="s">
        <v>158</v>
      </c>
      <c r="C246" s="185">
        <v>9</v>
      </c>
      <c r="D246" s="185">
        <v>111</v>
      </c>
      <c r="E246" s="28">
        <v>120</v>
      </c>
      <c r="F246" s="45">
        <v>0.075</v>
      </c>
      <c r="G246" s="46"/>
      <c r="H246" s="185">
        <v>3</v>
      </c>
      <c r="I246" s="185">
        <v>87</v>
      </c>
      <c r="J246" s="28">
        <v>90</v>
      </c>
      <c r="K246" s="45">
        <v>0.03333333333333333</v>
      </c>
      <c r="L246" s="47"/>
      <c r="M246" s="48">
        <v>-0.041666666666666664</v>
      </c>
      <c r="O246" s="170"/>
      <c r="P246" s="3" t="s">
        <v>283</v>
      </c>
    </row>
    <row r="247" spans="1:16" ht="12" customHeight="1">
      <c r="A247" s="2"/>
      <c r="B247" s="52" t="s">
        <v>159</v>
      </c>
      <c r="C247" s="185">
        <v>0</v>
      </c>
      <c r="D247" s="185">
        <v>5</v>
      </c>
      <c r="E247" s="28">
        <v>5</v>
      </c>
      <c r="F247" s="45">
        <v>0</v>
      </c>
      <c r="G247" s="46"/>
      <c r="H247" s="185">
        <v>0</v>
      </c>
      <c r="I247" s="185">
        <v>5</v>
      </c>
      <c r="J247" s="28">
        <v>5</v>
      </c>
      <c r="K247" s="45">
        <v>0</v>
      </c>
      <c r="L247" s="47"/>
      <c r="M247" s="48">
        <v>0</v>
      </c>
      <c r="O247" s="170"/>
      <c r="P247" s="3" t="s">
        <v>283</v>
      </c>
    </row>
    <row r="248" spans="1:16" ht="12" customHeight="1">
      <c r="A248" s="2"/>
      <c r="B248" s="52" t="s">
        <v>160</v>
      </c>
      <c r="C248" s="185">
        <v>0</v>
      </c>
      <c r="D248" s="185">
        <v>13</v>
      </c>
      <c r="E248" s="28">
        <v>13</v>
      </c>
      <c r="F248" s="45">
        <v>0</v>
      </c>
      <c r="G248" s="46"/>
      <c r="H248" s="185">
        <v>0</v>
      </c>
      <c r="I248" s="185">
        <v>13</v>
      </c>
      <c r="J248" s="28">
        <v>13</v>
      </c>
      <c r="K248" s="45">
        <v>0</v>
      </c>
      <c r="L248" s="47"/>
      <c r="M248" s="48">
        <v>0</v>
      </c>
      <c r="O248" s="170"/>
      <c r="P248" s="3" t="s">
        <v>283</v>
      </c>
    </row>
    <row r="249" spans="1:16" ht="12" customHeight="1">
      <c r="A249" s="2"/>
      <c r="B249" s="52" t="s">
        <v>161</v>
      </c>
      <c r="C249" s="185">
        <v>16</v>
      </c>
      <c r="D249" s="185">
        <v>665</v>
      </c>
      <c r="E249" s="28">
        <v>681</v>
      </c>
      <c r="F249" s="45">
        <v>0.023494860499265784</v>
      </c>
      <c r="G249" s="46"/>
      <c r="H249" s="185">
        <v>3</v>
      </c>
      <c r="I249" s="185">
        <v>825</v>
      </c>
      <c r="J249" s="28">
        <v>828</v>
      </c>
      <c r="K249" s="45">
        <v>0.0036231884057971015</v>
      </c>
      <c r="L249" s="47"/>
      <c r="M249" s="48">
        <v>-0.019871672093468684</v>
      </c>
      <c r="O249" s="170"/>
      <c r="P249" s="3" t="s">
        <v>283</v>
      </c>
    </row>
    <row r="250" spans="1:16" ht="12" customHeight="1">
      <c r="A250" s="2"/>
      <c r="B250" s="52" t="s">
        <v>183</v>
      </c>
      <c r="C250" s="185">
        <v>0</v>
      </c>
      <c r="D250" s="185">
        <v>7</v>
      </c>
      <c r="E250" s="28">
        <v>7</v>
      </c>
      <c r="F250" s="45">
        <v>0</v>
      </c>
      <c r="G250" s="46"/>
      <c r="H250" s="185">
        <v>0</v>
      </c>
      <c r="I250" s="185">
        <v>4</v>
      </c>
      <c r="J250" s="28">
        <v>4</v>
      </c>
      <c r="K250" s="45">
        <v>0</v>
      </c>
      <c r="L250" s="47"/>
      <c r="M250" s="48">
        <v>0</v>
      </c>
      <c r="O250" s="170"/>
      <c r="P250" s="3" t="s">
        <v>283</v>
      </c>
    </row>
    <row r="251" spans="1:16" ht="12" customHeight="1">
      <c r="A251" s="2"/>
      <c r="B251" s="52" t="s">
        <v>162</v>
      </c>
      <c r="C251" s="185">
        <v>3</v>
      </c>
      <c r="D251" s="185">
        <v>98</v>
      </c>
      <c r="E251" s="28">
        <v>101</v>
      </c>
      <c r="F251" s="45">
        <v>0.0297029702970297</v>
      </c>
      <c r="G251" s="46"/>
      <c r="H251" s="185">
        <v>1</v>
      </c>
      <c r="I251" s="185">
        <v>130</v>
      </c>
      <c r="J251" s="28">
        <v>131</v>
      </c>
      <c r="K251" s="45">
        <v>0.007633587786259542</v>
      </c>
      <c r="L251" s="47"/>
      <c r="M251" s="48">
        <v>-0.02206938251077016</v>
      </c>
      <c r="O251" s="170"/>
      <c r="P251" s="3" t="s">
        <v>283</v>
      </c>
    </row>
    <row r="252" spans="1:16" ht="12" customHeight="1">
      <c r="A252" s="2"/>
      <c r="B252" s="52" t="s">
        <v>163</v>
      </c>
      <c r="C252" s="185">
        <v>1</v>
      </c>
      <c r="D252" s="185">
        <v>51</v>
      </c>
      <c r="E252" s="28">
        <v>52</v>
      </c>
      <c r="F252" s="45">
        <v>0.019230769230769232</v>
      </c>
      <c r="G252" s="46"/>
      <c r="H252" s="185">
        <v>3</v>
      </c>
      <c r="I252" s="185">
        <v>59</v>
      </c>
      <c r="J252" s="28">
        <v>62</v>
      </c>
      <c r="K252" s="45">
        <v>0.04838709677419355</v>
      </c>
      <c r="L252" s="47"/>
      <c r="M252" s="48">
        <v>0.029156327543424315</v>
      </c>
      <c r="O252" s="170"/>
      <c r="P252" s="3" t="s">
        <v>283</v>
      </c>
    </row>
    <row r="253" spans="1:16" ht="12" customHeight="1">
      <c r="A253" s="2"/>
      <c r="B253" s="52" t="s">
        <v>191</v>
      </c>
      <c r="C253" s="185">
        <v>0</v>
      </c>
      <c r="D253" s="185">
        <v>39</v>
      </c>
      <c r="E253" s="28">
        <v>39</v>
      </c>
      <c r="F253" s="45">
        <v>0</v>
      </c>
      <c r="G253" s="46"/>
      <c r="H253" s="185">
        <v>0</v>
      </c>
      <c r="I253" s="185">
        <v>54</v>
      </c>
      <c r="J253" s="28">
        <v>54</v>
      </c>
      <c r="K253" s="45">
        <v>0</v>
      </c>
      <c r="L253" s="47"/>
      <c r="M253" s="48">
        <v>0</v>
      </c>
      <c r="O253" s="170"/>
      <c r="P253" s="3" t="s">
        <v>283</v>
      </c>
    </row>
    <row r="254" spans="1:16" ht="12" customHeight="1">
      <c r="A254" s="2"/>
      <c r="B254" s="52" t="s">
        <v>260</v>
      </c>
      <c r="C254" s="185">
        <v>0</v>
      </c>
      <c r="D254" s="185">
        <v>0</v>
      </c>
      <c r="E254" s="28">
        <v>0</v>
      </c>
      <c r="F254" s="45" t="s">
        <v>284</v>
      </c>
      <c r="G254" s="46"/>
      <c r="H254" s="185">
        <v>0</v>
      </c>
      <c r="I254" s="185">
        <v>0</v>
      </c>
      <c r="J254" s="28">
        <v>0</v>
      </c>
      <c r="K254" s="45" t="s">
        <v>284</v>
      </c>
      <c r="L254" s="47"/>
      <c r="M254" s="48" t="s">
        <v>284</v>
      </c>
      <c r="O254" s="170"/>
      <c r="P254" s="3" t="s">
        <v>285</v>
      </c>
    </row>
    <row r="255" spans="1:16" ht="12" customHeight="1">
      <c r="A255" s="2"/>
      <c r="B255" s="52" t="s">
        <v>164</v>
      </c>
      <c r="C255" s="185">
        <v>0</v>
      </c>
      <c r="D255" s="185">
        <v>39</v>
      </c>
      <c r="E255" s="28">
        <v>39</v>
      </c>
      <c r="F255" s="45">
        <v>0</v>
      </c>
      <c r="G255" s="46"/>
      <c r="H255" s="185">
        <v>1</v>
      </c>
      <c r="I255" s="185">
        <v>33</v>
      </c>
      <c r="J255" s="28">
        <v>34</v>
      </c>
      <c r="K255" s="45">
        <v>0.029411764705882353</v>
      </c>
      <c r="L255" s="47"/>
      <c r="M255" s="48">
        <v>0.029411764705882353</v>
      </c>
      <c r="O255" s="170"/>
      <c r="P255" s="3" t="s">
        <v>283</v>
      </c>
    </row>
    <row r="256" spans="1:16" ht="12" customHeight="1">
      <c r="A256" s="2"/>
      <c r="B256" s="52" t="s">
        <v>165</v>
      </c>
      <c r="C256" s="185">
        <v>0</v>
      </c>
      <c r="D256" s="185">
        <v>49</v>
      </c>
      <c r="E256" s="28">
        <v>49</v>
      </c>
      <c r="F256" s="45">
        <v>0</v>
      </c>
      <c r="G256" s="46"/>
      <c r="H256" s="185">
        <v>1</v>
      </c>
      <c r="I256" s="185">
        <v>37</v>
      </c>
      <c r="J256" s="28">
        <v>38</v>
      </c>
      <c r="K256" s="45">
        <v>0.02631578947368421</v>
      </c>
      <c r="L256" s="47"/>
      <c r="M256" s="48">
        <v>0.02631578947368421</v>
      </c>
      <c r="O256" s="170"/>
      <c r="P256" s="3" t="s">
        <v>283</v>
      </c>
    </row>
    <row r="257" spans="1:16" ht="12" customHeight="1">
      <c r="A257" s="2"/>
      <c r="B257" s="52" t="s">
        <v>166</v>
      </c>
      <c r="C257" s="185">
        <v>16</v>
      </c>
      <c r="D257" s="185">
        <v>1690</v>
      </c>
      <c r="E257" s="28">
        <v>1706</v>
      </c>
      <c r="F257" s="45">
        <v>0.009378663540445486</v>
      </c>
      <c r="G257" s="46"/>
      <c r="H257" s="185">
        <v>13</v>
      </c>
      <c r="I257" s="185">
        <v>1684</v>
      </c>
      <c r="J257" s="28">
        <v>1697</v>
      </c>
      <c r="K257" s="45">
        <v>0.0076605774896876845</v>
      </c>
      <c r="L257" s="47"/>
      <c r="M257" s="48">
        <v>-0.0017180860507578014</v>
      </c>
      <c r="O257" s="170"/>
      <c r="P257" s="3" t="s">
        <v>283</v>
      </c>
    </row>
    <row r="258" spans="1:16" ht="12" customHeight="1">
      <c r="A258" s="2"/>
      <c r="B258" s="52" t="s">
        <v>167</v>
      </c>
      <c r="C258" s="185">
        <v>0</v>
      </c>
      <c r="D258" s="185">
        <v>130</v>
      </c>
      <c r="E258" s="28">
        <v>130</v>
      </c>
      <c r="F258" s="45">
        <v>0</v>
      </c>
      <c r="G258" s="46"/>
      <c r="H258" s="185">
        <v>0</v>
      </c>
      <c r="I258" s="185">
        <v>165</v>
      </c>
      <c r="J258" s="28">
        <v>165</v>
      </c>
      <c r="K258" s="45">
        <v>0</v>
      </c>
      <c r="L258" s="47"/>
      <c r="M258" s="48">
        <v>0</v>
      </c>
      <c r="O258" s="170"/>
      <c r="P258" s="3" t="s">
        <v>283</v>
      </c>
    </row>
    <row r="259" spans="1:16" ht="12" customHeight="1">
      <c r="A259" s="2"/>
      <c r="B259" s="52" t="s">
        <v>168</v>
      </c>
      <c r="C259" s="185">
        <v>65</v>
      </c>
      <c r="D259" s="185">
        <v>116</v>
      </c>
      <c r="E259" s="28">
        <v>181</v>
      </c>
      <c r="F259" s="45">
        <v>0.35911602209944754</v>
      </c>
      <c r="G259" s="46"/>
      <c r="H259" s="185">
        <v>10</v>
      </c>
      <c r="I259" s="185">
        <v>36</v>
      </c>
      <c r="J259" s="28">
        <v>46</v>
      </c>
      <c r="K259" s="45">
        <v>0.21739130434782608</v>
      </c>
      <c r="L259" s="47"/>
      <c r="M259" s="48">
        <v>-0.14172471775162146</v>
      </c>
      <c r="O259" s="170"/>
      <c r="P259" s="3" t="s">
        <v>283</v>
      </c>
    </row>
    <row r="260" spans="1:16" ht="12" customHeight="1">
      <c r="A260" s="2"/>
      <c r="B260" s="52" t="s">
        <v>169</v>
      </c>
      <c r="C260" s="185">
        <v>0</v>
      </c>
      <c r="D260" s="185">
        <v>40</v>
      </c>
      <c r="E260" s="28">
        <v>40</v>
      </c>
      <c r="F260" s="45">
        <v>0</v>
      </c>
      <c r="G260" s="46"/>
      <c r="H260" s="185">
        <v>0</v>
      </c>
      <c r="I260" s="185">
        <v>31</v>
      </c>
      <c r="J260" s="28">
        <v>31</v>
      </c>
      <c r="K260" s="45">
        <v>0</v>
      </c>
      <c r="L260" s="47"/>
      <c r="M260" s="48">
        <v>0</v>
      </c>
      <c r="O260" s="170"/>
      <c r="P260" s="3" t="s">
        <v>283</v>
      </c>
    </row>
    <row r="261" spans="1:16" ht="12" customHeight="1">
      <c r="A261" s="2"/>
      <c r="B261" s="52" t="s">
        <v>185</v>
      </c>
      <c r="C261" s="185">
        <v>0</v>
      </c>
      <c r="D261" s="185">
        <v>50</v>
      </c>
      <c r="E261" s="28">
        <v>50</v>
      </c>
      <c r="F261" s="45">
        <v>0</v>
      </c>
      <c r="G261" s="46"/>
      <c r="H261" s="185">
        <v>0</v>
      </c>
      <c r="I261" s="185">
        <v>51</v>
      </c>
      <c r="J261" s="28">
        <v>51</v>
      </c>
      <c r="K261" s="45">
        <v>0</v>
      </c>
      <c r="L261" s="47"/>
      <c r="M261" s="48">
        <v>0</v>
      </c>
      <c r="O261" s="170"/>
      <c r="P261" s="3" t="s">
        <v>283</v>
      </c>
    </row>
    <row r="262" spans="1:16" ht="12" customHeight="1">
      <c r="A262" s="2"/>
      <c r="B262" s="52" t="s">
        <v>192</v>
      </c>
      <c r="C262" s="185">
        <v>0</v>
      </c>
      <c r="D262" s="185">
        <v>17</v>
      </c>
      <c r="E262" s="28">
        <v>17</v>
      </c>
      <c r="F262" s="45">
        <v>0</v>
      </c>
      <c r="G262" s="46"/>
      <c r="H262" s="185">
        <v>0</v>
      </c>
      <c r="I262" s="185">
        <v>16</v>
      </c>
      <c r="J262" s="28">
        <v>16</v>
      </c>
      <c r="K262" s="45">
        <v>0</v>
      </c>
      <c r="L262" s="47"/>
      <c r="M262" s="48">
        <v>0</v>
      </c>
      <c r="O262" s="170"/>
      <c r="P262" s="3" t="s">
        <v>283</v>
      </c>
    </row>
    <row r="263" spans="1:16" ht="12" customHeight="1">
      <c r="A263" s="2"/>
      <c r="B263" s="52" t="s">
        <v>55</v>
      </c>
      <c r="C263" s="185">
        <v>75</v>
      </c>
      <c r="D263" s="185">
        <v>3199</v>
      </c>
      <c r="E263" s="28">
        <v>3274</v>
      </c>
      <c r="F263" s="45">
        <v>0.022907758094074526</v>
      </c>
      <c r="G263" s="46"/>
      <c r="H263" s="185">
        <v>75</v>
      </c>
      <c r="I263" s="185">
        <v>3296</v>
      </c>
      <c r="J263" s="28">
        <v>3371</v>
      </c>
      <c r="K263" s="45">
        <v>0.022248590922574904</v>
      </c>
      <c r="L263" s="47"/>
      <c r="M263" s="48">
        <v>-0.0006591671714996222</v>
      </c>
      <c r="O263" s="170"/>
      <c r="P263" s="3" t="s">
        <v>283</v>
      </c>
    </row>
    <row r="264" spans="1:16" ht="12" customHeight="1">
      <c r="A264" s="2"/>
      <c r="B264" s="52" t="s">
        <v>225</v>
      </c>
      <c r="C264" s="185">
        <v>0</v>
      </c>
      <c r="D264" s="185">
        <v>1</v>
      </c>
      <c r="E264" s="28">
        <v>1</v>
      </c>
      <c r="F264" s="45">
        <v>0</v>
      </c>
      <c r="G264" s="46"/>
      <c r="H264" s="185">
        <v>0</v>
      </c>
      <c r="I264" s="185">
        <v>3</v>
      </c>
      <c r="J264" s="28">
        <v>3</v>
      </c>
      <c r="K264" s="45">
        <v>0</v>
      </c>
      <c r="L264" s="47"/>
      <c r="M264" s="48">
        <v>0</v>
      </c>
      <c r="O264" s="170"/>
      <c r="P264" s="3" t="s">
        <v>283</v>
      </c>
    </row>
    <row r="265" spans="1:16" ht="12" customHeight="1">
      <c r="A265" s="2"/>
      <c r="B265" s="52" t="s">
        <v>56</v>
      </c>
      <c r="C265" s="185">
        <v>3</v>
      </c>
      <c r="D265" s="185">
        <v>92</v>
      </c>
      <c r="E265" s="28">
        <v>95</v>
      </c>
      <c r="F265" s="45">
        <v>0.031578947368421054</v>
      </c>
      <c r="G265" s="46"/>
      <c r="H265" s="185">
        <v>4</v>
      </c>
      <c r="I265" s="185">
        <v>116</v>
      </c>
      <c r="J265" s="28">
        <v>120</v>
      </c>
      <c r="K265" s="45">
        <v>0.03333333333333333</v>
      </c>
      <c r="L265" s="47"/>
      <c r="M265" s="48">
        <v>0.0017543859649122792</v>
      </c>
      <c r="O265" s="170"/>
      <c r="P265" s="3" t="s">
        <v>283</v>
      </c>
    </row>
    <row r="266" spans="1:16" ht="12" customHeight="1">
      <c r="A266" s="2"/>
      <c r="B266" s="52" t="s">
        <v>203</v>
      </c>
      <c r="C266" s="185">
        <v>0</v>
      </c>
      <c r="D266" s="185">
        <v>2</v>
      </c>
      <c r="E266" s="28">
        <v>2</v>
      </c>
      <c r="F266" s="45">
        <v>0</v>
      </c>
      <c r="G266" s="46"/>
      <c r="H266" s="185">
        <v>0</v>
      </c>
      <c r="I266" s="185">
        <v>1</v>
      </c>
      <c r="J266" s="28">
        <v>1</v>
      </c>
      <c r="K266" s="45">
        <v>0</v>
      </c>
      <c r="L266" s="47"/>
      <c r="M266" s="48">
        <v>0</v>
      </c>
      <c r="O266" s="170"/>
      <c r="P266" s="3" t="s">
        <v>283</v>
      </c>
    </row>
    <row r="267" spans="1:16" ht="12" customHeight="1">
      <c r="A267" s="2"/>
      <c r="B267" s="52" t="s">
        <v>231</v>
      </c>
      <c r="C267" s="185">
        <v>0</v>
      </c>
      <c r="D267" s="185">
        <v>0</v>
      </c>
      <c r="E267" s="28">
        <v>0</v>
      </c>
      <c r="F267" s="45" t="s">
        <v>284</v>
      </c>
      <c r="G267" s="46"/>
      <c r="H267" s="185">
        <v>0</v>
      </c>
      <c r="I267" s="185">
        <v>0</v>
      </c>
      <c r="J267" s="28">
        <v>0</v>
      </c>
      <c r="K267" s="45" t="s">
        <v>284</v>
      </c>
      <c r="L267" s="47"/>
      <c r="M267" s="48" t="s">
        <v>284</v>
      </c>
      <c r="O267" s="170"/>
      <c r="P267" s="3" t="s">
        <v>285</v>
      </c>
    </row>
    <row r="268" spans="1:16" ht="12" customHeight="1">
      <c r="A268" s="2"/>
      <c r="B268" s="52" t="s">
        <v>170</v>
      </c>
      <c r="C268" s="185">
        <v>0</v>
      </c>
      <c r="D268" s="185">
        <v>0</v>
      </c>
      <c r="E268" s="28">
        <v>0</v>
      </c>
      <c r="F268" s="45" t="s">
        <v>284</v>
      </c>
      <c r="G268" s="46"/>
      <c r="H268" s="185">
        <v>0</v>
      </c>
      <c r="I268" s="185">
        <v>0</v>
      </c>
      <c r="J268" s="28">
        <v>0</v>
      </c>
      <c r="K268" s="45" t="s">
        <v>284</v>
      </c>
      <c r="L268" s="47"/>
      <c r="M268" s="48" t="s">
        <v>284</v>
      </c>
      <c r="O268" s="170"/>
      <c r="P268" s="3" t="s">
        <v>285</v>
      </c>
    </row>
    <row r="269" spans="1:16" ht="12" customHeight="1">
      <c r="A269" s="2"/>
      <c r="B269" s="52" t="s">
        <v>171</v>
      </c>
      <c r="C269" s="185">
        <v>65</v>
      </c>
      <c r="D269" s="185">
        <v>161</v>
      </c>
      <c r="E269" s="28">
        <v>226</v>
      </c>
      <c r="F269" s="45">
        <v>0.28761061946902655</v>
      </c>
      <c r="G269" s="46"/>
      <c r="H269" s="185">
        <v>5</v>
      </c>
      <c r="I269" s="185">
        <v>151</v>
      </c>
      <c r="J269" s="28">
        <v>156</v>
      </c>
      <c r="K269" s="45">
        <v>0.03205128205128205</v>
      </c>
      <c r="L269" s="47"/>
      <c r="M269" s="48">
        <v>-0.2555593374177445</v>
      </c>
      <c r="O269" s="170"/>
      <c r="P269" s="3" t="s">
        <v>283</v>
      </c>
    </row>
    <row r="270" spans="1:16" ht="12" customHeight="1">
      <c r="A270" s="2"/>
      <c r="B270" s="52" t="s">
        <v>186</v>
      </c>
      <c r="C270" s="185">
        <v>0</v>
      </c>
      <c r="D270" s="185">
        <v>8</v>
      </c>
      <c r="E270" s="28">
        <v>8</v>
      </c>
      <c r="F270" s="45">
        <v>0</v>
      </c>
      <c r="G270" s="46"/>
      <c r="H270" s="185">
        <v>0</v>
      </c>
      <c r="I270" s="185">
        <v>15</v>
      </c>
      <c r="J270" s="28">
        <v>15</v>
      </c>
      <c r="K270" s="45">
        <v>0</v>
      </c>
      <c r="L270" s="47"/>
      <c r="M270" s="48">
        <v>0</v>
      </c>
      <c r="O270" s="170"/>
      <c r="P270" s="3" t="s">
        <v>283</v>
      </c>
    </row>
    <row r="271" spans="1:16" ht="12" customHeight="1">
      <c r="A271" s="2"/>
      <c r="B271" s="52" t="s">
        <v>187</v>
      </c>
      <c r="C271" s="185">
        <v>3</v>
      </c>
      <c r="D271" s="185">
        <v>55</v>
      </c>
      <c r="E271" s="28">
        <v>58</v>
      </c>
      <c r="F271" s="45">
        <v>0.05172413793103448</v>
      </c>
      <c r="G271" s="46"/>
      <c r="H271" s="185">
        <v>6</v>
      </c>
      <c r="I271" s="185">
        <v>66</v>
      </c>
      <c r="J271" s="28">
        <v>72</v>
      </c>
      <c r="K271" s="45">
        <v>0.08333333333333333</v>
      </c>
      <c r="L271" s="47"/>
      <c r="M271" s="48">
        <v>0.03160919540229885</v>
      </c>
      <c r="O271" s="170"/>
      <c r="P271" s="3" t="s">
        <v>283</v>
      </c>
    </row>
    <row r="272" spans="1:16" ht="12" customHeight="1">
      <c r="A272" s="2"/>
      <c r="B272" s="52" t="s">
        <v>195</v>
      </c>
      <c r="C272" s="185">
        <v>63</v>
      </c>
      <c r="D272" s="185">
        <v>38</v>
      </c>
      <c r="E272" s="28">
        <v>101</v>
      </c>
      <c r="F272" s="45">
        <v>0.6237623762376238</v>
      </c>
      <c r="G272" s="46"/>
      <c r="H272" s="185">
        <v>14</v>
      </c>
      <c r="I272" s="185">
        <v>25</v>
      </c>
      <c r="J272" s="28">
        <v>39</v>
      </c>
      <c r="K272" s="45">
        <v>0.358974358974359</v>
      </c>
      <c r="L272" s="47"/>
      <c r="M272" s="48">
        <v>-0.2647880172632648</v>
      </c>
      <c r="O272" s="170"/>
      <c r="P272" s="3" t="s">
        <v>283</v>
      </c>
    </row>
    <row r="273" spans="1:16" ht="12" customHeight="1">
      <c r="A273" s="2"/>
      <c r="B273" s="52" t="s">
        <v>172</v>
      </c>
      <c r="C273" s="185">
        <v>0</v>
      </c>
      <c r="D273" s="185">
        <v>18</v>
      </c>
      <c r="E273" s="28">
        <v>18</v>
      </c>
      <c r="F273" s="45">
        <v>0</v>
      </c>
      <c r="G273" s="46"/>
      <c r="H273" s="185">
        <v>0</v>
      </c>
      <c r="I273" s="185">
        <v>7</v>
      </c>
      <c r="J273" s="28">
        <v>7</v>
      </c>
      <c r="K273" s="45">
        <v>0</v>
      </c>
      <c r="L273" s="47"/>
      <c r="M273" s="48">
        <v>0</v>
      </c>
      <c r="O273" s="170"/>
      <c r="P273" s="3" t="s">
        <v>283</v>
      </c>
    </row>
    <row r="274" spans="2:16" ht="12" customHeight="1">
      <c r="B274" s="52" t="s">
        <v>173</v>
      </c>
      <c r="C274" s="185">
        <v>22</v>
      </c>
      <c r="D274" s="185">
        <v>3077</v>
      </c>
      <c r="E274" s="28">
        <v>3099</v>
      </c>
      <c r="F274" s="45">
        <v>0.007099064214262665</v>
      </c>
      <c r="G274" s="46"/>
      <c r="H274" s="185">
        <v>26</v>
      </c>
      <c r="I274" s="185">
        <v>3303</v>
      </c>
      <c r="J274" s="28">
        <v>3329</v>
      </c>
      <c r="K274" s="45">
        <v>0.007810153199158907</v>
      </c>
      <c r="L274" s="47"/>
      <c r="M274" s="48">
        <v>0.0007110889848962413</v>
      </c>
      <c r="O274" s="170"/>
      <c r="P274" s="3" t="s">
        <v>283</v>
      </c>
    </row>
    <row r="275" spans="2:16" ht="12" customHeight="1">
      <c r="B275" s="52" t="s">
        <v>174</v>
      </c>
      <c r="C275" s="185">
        <v>2</v>
      </c>
      <c r="D275" s="185">
        <v>54</v>
      </c>
      <c r="E275" s="28">
        <v>56</v>
      </c>
      <c r="F275" s="45">
        <v>0.03571428571428571</v>
      </c>
      <c r="G275" s="46"/>
      <c r="H275" s="185">
        <v>5</v>
      </c>
      <c r="I275" s="185">
        <v>67</v>
      </c>
      <c r="J275" s="28">
        <v>72</v>
      </c>
      <c r="K275" s="45">
        <v>0.06944444444444445</v>
      </c>
      <c r="L275" s="47"/>
      <c r="M275" s="48">
        <v>0.033730158730158735</v>
      </c>
      <c r="O275" s="170"/>
      <c r="P275" s="3" t="s">
        <v>283</v>
      </c>
    </row>
    <row r="276" spans="2:16" ht="12" customHeight="1">
      <c r="B276" s="52" t="s">
        <v>261</v>
      </c>
      <c r="C276" s="185">
        <v>0</v>
      </c>
      <c r="D276" s="185">
        <v>0</v>
      </c>
      <c r="E276" s="28">
        <v>0</v>
      </c>
      <c r="F276" s="45" t="s">
        <v>284</v>
      </c>
      <c r="G276" s="46"/>
      <c r="H276" s="185">
        <v>0</v>
      </c>
      <c r="I276" s="185">
        <v>0</v>
      </c>
      <c r="J276" s="28">
        <v>0</v>
      </c>
      <c r="K276" s="45" t="s">
        <v>284</v>
      </c>
      <c r="L276" s="47"/>
      <c r="M276" s="48" t="s">
        <v>284</v>
      </c>
      <c r="O276" s="170"/>
      <c r="P276" s="3" t="s">
        <v>285</v>
      </c>
    </row>
    <row r="277" spans="2:16" ht="12" customHeight="1">
      <c r="B277" s="52" t="s">
        <v>175</v>
      </c>
      <c r="C277" s="185">
        <v>0</v>
      </c>
      <c r="D277" s="185">
        <v>127</v>
      </c>
      <c r="E277" s="28">
        <v>127</v>
      </c>
      <c r="F277" s="45">
        <v>0</v>
      </c>
      <c r="G277" s="46"/>
      <c r="H277" s="185">
        <v>1</v>
      </c>
      <c r="I277" s="185">
        <v>193</v>
      </c>
      <c r="J277" s="28">
        <v>194</v>
      </c>
      <c r="K277" s="45">
        <v>0.005154639175257732</v>
      </c>
      <c r="L277" s="47"/>
      <c r="M277" s="48">
        <v>0.005154639175257732</v>
      </c>
      <c r="O277" s="170"/>
      <c r="P277" s="3" t="s">
        <v>283</v>
      </c>
    </row>
    <row r="278" spans="2:16" ht="12" customHeight="1">
      <c r="B278" s="52" t="s">
        <v>233</v>
      </c>
      <c r="C278" s="185">
        <v>0</v>
      </c>
      <c r="D278" s="185">
        <v>0</v>
      </c>
      <c r="E278" s="28">
        <v>0</v>
      </c>
      <c r="F278" s="45" t="s">
        <v>284</v>
      </c>
      <c r="G278" s="46"/>
      <c r="H278" s="185">
        <v>0</v>
      </c>
      <c r="I278" s="185">
        <v>0</v>
      </c>
      <c r="J278" s="28">
        <v>0</v>
      </c>
      <c r="K278" s="45" t="s">
        <v>284</v>
      </c>
      <c r="L278" s="47"/>
      <c r="M278" s="48" t="s">
        <v>284</v>
      </c>
      <c r="O278" s="170"/>
      <c r="P278" s="3" t="s">
        <v>285</v>
      </c>
    </row>
    <row r="279" spans="2:16" ht="12" customHeight="1">
      <c r="B279" s="52" t="s">
        <v>176</v>
      </c>
      <c r="C279" s="185">
        <v>0</v>
      </c>
      <c r="D279" s="185">
        <v>67</v>
      </c>
      <c r="E279" s="28">
        <v>67</v>
      </c>
      <c r="F279" s="45">
        <v>0</v>
      </c>
      <c r="G279" s="46"/>
      <c r="H279" s="185">
        <v>1</v>
      </c>
      <c r="I279" s="185">
        <v>46</v>
      </c>
      <c r="J279" s="28">
        <v>47</v>
      </c>
      <c r="K279" s="45">
        <v>0.02127659574468085</v>
      </c>
      <c r="L279" s="47"/>
      <c r="M279" s="48">
        <v>0.02127659574468085</v>
      </c>
      <c r="O279" s="170"/>
      <c r="P279" s="3" t="s">
        <v>283</v>
      </c>
    </row>
    <row r="280" spans="2:16" ht="12" customHeight="1">
      <c r="B280" s="52" t="s">
        <v>177</v>
      </c>
      <c r="C280" s="185">
        <v>1</v>
      </c>
      <c r="D280" s="185">
        <v>860</v>
      </c>
      <c r="E280" s="28">
        <v>861</v>
      </c>
      <c r="F280" s="45">
        <v>0.0011614401858304297</v>
      </c>
      <c r="G280" s="46"/>
      <c r="H280" s="185">
        <v>4</v>
      </c>
      <c r="I280" s="185">
        <v>952</v>
      </c>
      <c r="J280" s="28">
        <v>956</v>
      </c>
      <c r="K280" s="45">
        <v>0.0041841004184100415</v>
      </c>
      <c r="L280" s="47"/>
      <c r="M280" s="48">
        <v>0.0030226602325796117</v>
      </c>
      <c r="O280" s="170"/>
      <c r="P280" s="3" t="s">
        <v>283</v>
      </c>
    </row>
    <row r="281" spans="2:16" ht="12" customHeight="1">
      <c r="B281" s="52" t="s">
        <v>178</v>
      </c>
      <c r="C281" s="185">
        <v>4</v>
      </c>
      <c r="D281" s="185">
        <v>130</v>
      </c>
      <c r="E281" s="28">
        <v>134</v>
      </c>
      <c r="F281" s="45">
        <v>0.029850746268656716</v>
      </c>
      <c r="G281" s="46"/>
      <c r="H281" s="185">
        <v>1</v>
      </c>
      <c r="I281" s="185">
        <v>157</v>
      </c>
      <c r="J281" s="28">
        <v>158</v>
      </c>
      <c r="K281" s="45">
        <v>0.006329113924050633</v>
      </c>
      <c r="L281" s="47"/>
      <c r="M281" s="48">
        <v>-0.023521632344606084</v>
      </c>
      <c r="O281" s="170"/>
      <c r="P281" s="3" t="s">
        <v>283</v>
      </c>
    </row>
    <row r="282" spans="2:16" ht="12" customHeight="1">
      <c r="B282" s="52" t="s">
        <v>179</v>
      </c>
      <c r="C282" s="185">
        <v>2</v>
      </c>
      <c r="D282" s="185">
        <v>71</v>
      </c>
      <c r="E282" s="28">
        <v>73</v>
      </c>
      <c r="F282" s="45">
        <v>0.0273972602739726</v>
      </c>
      <c r="G282" s="46"/>
      <c r="H282" s="185">
        <v>0</v>
      </c>
      <c r="I282" s="185">
        <v>95</v>
      </c>
      <c r="J282" s="28">
        <v>95</v>
      </c>
      <c r="K282" s="45">
        <v>0</v>
      </c>
      <c r="L282" s="47"/>
      <c r="M282" s="48">
        <v>-0.0273972602739726</v>
      </c>
      <c r="O282" s="170"/>
      <c r="P282" s="3" t="s">
        <v>283</v>
      </c>
    </row>
    <row r="283" spans="2:16" ht="12" customHeight="1">
      <c r="B283" s="52" t="s">
        <v>180</v>
      </c>
      <c r="C283" s="185">
        <v>3</v>
      </c>
      <c r="D283" s="185">
        <v>356</v>
      </c>
      <c r="E283" s="28">
        <v>359</v>
      </c>
      <c r="F283" s="45">
        <v>0.008356545961002786</v>
      </c>
      <c r="G283" s="46"/>
      <c r="H283" s="185">
        <v>3</v>
      </c>
      <c r="I283" s="185">
        <v>414</v>
      </c>
      <c r="J283" s="28">
        <v>417</v>
      </c>
      <c r="K283" s="45">
        <v>0.007194244604316547</v>
      </c>
      <c r="L283" s="47"/>
      <c r="M283" s="48">
        <v>-0.0011623013566862388</v>
      </c>
      <c r="O283" s="170"/>
      <c r="P283" s="3" t="s">
        <v>283</v>
      </c>
    </row>
    <row r="284" spans="2:16" ht="6" customHeight="1">
      <c r="B284" s="52"/>
      <c r="C284" s="44"/>
      <c r="D284" s="44"/>
      <c r="E284" s="212"/>
      <c r="F284" s="76"/>
      <c r="G284" s="214"/>
      <c r="H284" s="84"/>
      <c r="I284" s="171"/>
      <c r="J284" s="212"/>
      <c r="K284" s="76"/>
      <c r="L284" s="85"/>
      <c r="M284" s="37"/>
      <c r="O284" s="170"/>
      <c r="P284" s="3" t="s">
        <v>283</v>
      </c>
    </row>
    <row r="285" spans="2:16" ht="12.75" customHeight="1">
      <c r="B285" s="51" t="s">
        <v>227</v>
      </c>
      <c r="C285" s="108">
        <v>1</v>
      </c>
      <c r="D285" s="108">
        <v>19</v>
      </c>
      <c r="E285" s="28">
        <v>20</v>
      </c>
      <c r="F285" s="45">
        <v>0.05</v>
      </c>
      <c r="G285" s="46"/>
      <c r="H285" s="108">
        <v>0</v>
      </c>
      <c r="I285" s="108">
        <v>19</v>
      </c>
      <c r="J285" s="28">
        <v>19</v>
      </c>
      <c r="K285" s="45">
        <v>0</v>
      </c>
      <c r="L285" s="47"/>
      <c r="M285" s="48">
        <v>-0.05</v>
      </c>
      <c r="P285" s="3" t="s">
        <v>283</v>
      </c>
    </row>
    <row r="286" spans="2:13" ht="6" customHeight="1" thickBot="1">
      <c r="B286" s="86"/>
      <c r="C286" s="87"/>
      <c r="D286" s="87"/>
      <c r="E286" s="87"/>
      <c r="F286" s="88"/>
      <c r="G286" s="88"/>
      <c r="H286" s="89"/>
      <c r="I286" s="90"/>
      <c r="J286" s="90"/>
      <c r="K286" s="91"/>
      <c r="L286" s="92"/>
      <c r="M286" s="93"/>
    </row>
    <row r="287" spans="3:13" ht="6" customHeight="1">
      <c r="C287" s="94"/>
      <c r="D287" s="94"/>
      <c r="E287" s="67"/>
      <c r="F287" s="67"/>
      <c r="G287" s="83"/>
      <c r="H287" s="95"/>
      <c r="I287" s="96"/>
      <c r="J287" s="61"/>
      <c r="K287" s="64"/>
      <c r="L287" s="85"/>
      <c r="M287" s="65"/>
    </row>
    <row r="288" spans="1:16" s="61" customFormat="1" ht="14.25">
      <c r="A288" s="2"/>
      <c r="B288" s="66" t="s">
        <v>217</v>
      </c>
      <c r="C288" s="67"/>
      <c r="D288" s="67"/>
      <c r="E288" s="67"/>
      <c r="F288" s="67"/>
      <c r="G288" s="67"/>
      <c r="H288" s="68"/>
      <c r="K288" s="64"/>
      <c r="L288" s="64"/>
      <c r="M288" s="65"/>
      <c r="O288" s="3"/>
      <c r="P288" s="3"/>
    </row>
    <row r="289" spans="2:13" ht="14.25">
      <c r="B289" s="217" t="s">
        <v>68</v>
      </c>
      <c r="C289" s="217"/>
      <c r="D289" s="217"/>
      <c r="E289" s="217"/>
      <c r="F289" s="217"/>
      <c r="G289" s="217"/>
      <c r="H289" s="217"/>
      <c r="I289" s="217"/>
      <c r="J289" s="217"/>
      <c r="K289" s="217"/>
      <c r="L289" s="217"/>
      <c r="M289" s="217"/>
    </row>
    <row r="290" spans="2:12" ht="14.25">
      <c r="B290" s="97" t="s">
        <v>222</v>
      </c>
      <c r="C290" s="98"/>
      <c r="D290" s="98"/>
      <c r="E290" s="97"/>
      <c r="F290" s="97"/>
      <c r="G290" s="98"/>
      <c r="H290" s="98"/>
      <c r="I290" s="98"/>
      <c r="L290" s="98"/>
    </row>
    <row r="291" spans="2:7" ht="14.25">
      <c r="B291" s="99" t="s">
        <v>204</v>
      </c>
      <c r="C291" s="97"/>
      <c r="D291" s="97"/>
      <c r="E291" s="97"/>
      <c r="F291" s="97"/>
      <c r="G291" s="97"/>
    </row>
    <row r="292" spans="2:13" ht="14.25">
      <c r="B292" s="101" t="s">
        <v>252</v>
      </c>
      <c r="C292" s="97"/>
      <c r="D292" s="97"/>
      <c r="E292" s="102"/>
      <c r="F292" s="102"/>
      <c r="G292" s="97"/>
      <c r="J292" s="102"/>
      <c r="K292" s="102"/>
      <c r="M292" s="102"/>
    </row>
    <row r="293" spans="2:14" ht="14.25" customHeight="1">
      <c r="B293" s="101" t="s">
        <v>253</v>
      </c>
      <c r="C293" s="102"/>
      <c r="D293" s="102"/>
      <c r="E293" s="104"/>
      <c r="F293" s="104"/>
      <c r="G293" s="102"/>
      <c r="H293" s="102"/>
      <c r="I293" s="102"/>
      <c r="L293" s="102"/>
      <c r="N293" s="102"/>
    </row>
    <row r="294" spans="2:16" ht="14.25">
      <c r="B294" s="103" t="s">
        <v>214</v>
      </c>
      <c r="C294" s="104"/>
      <c r="D294" s="104"/>
      <c r="E294" s="104"/>
      <c r="F294" s="104"/>
      <c r="G294" s="104"/>
      <c r="O294" s="61"/>
      <c r="P294" s="61"/>
    </row>
    <row r="295" spans="2:13" ht="26.25" customHeight="1">
      <c r="B295" s="216" t="s">
        <v>257</v>
      </c>
      <c r="C295" s="216"/>
      <c r="D295" s="216"/>
      <c r="E295" s="216"/>
      <c r="F295" s="216"/>
      <c r="G295" s="216"/>
      <c r="H295" s="216"/>
      <c r="I295" s="216"/>
      <c r="J295" s="216"/>
      <c r="K295" s="216"/>
      <c r="L295" s="216"/>
      <c r="M295" s="216"/>
    </row>
    <row r="300" ht="14.25">
      <c r="M300" s="3"/>
    </row>
    <row r="301" spans="8:13" ht="14.25">
      <c r="H301" s="3"/>
      <c r="M301" s="3"/>
    </row>
    <row r="302" spans="8:13" ht="14.25">
      <c r="H302" s="3"/>
      <c r="M302" s="3"/>
    </row>
    <row r="303" spans="8:13" ht="14.25">
      <c r="H303" s="3"/>
      <c r="M303" s="3"/>
    </row>
    <row r="304" spans="8:13" ht="14.25">
      <c r="H304" s="3"/>
      <c r="M304" s="3"/>
    </row>
    <row r="305" s="3" customFormat="1" ht="14.25"/>
    <row r="306" s="3" customFormat="1" ht="14.25"/>
    <row r="307" s="3" customFormat="1" ht="14.25"/>
    <row r="308" s="3" customFormat="1" ht="14.25"/>
    <row r="309" s="3" customFormat="1" ht="14.25"/>
    <row r="310" s="3" customFormat="1" ht="14.25"/>
    <row r="311" s="3" customFormat="1" ht="14.25"/>
    <row r="312" s="3" customFormat="1" ht="14.25"/>
    <row r="313" s="3" customFormat="1" ht="14.25"/>
    <row r="314" s="3" customFormat="1" ht="14.25"/>
    <row r="315" s="3" customFormat="1" ht="14.25"/>
    <row r="316" s="3" customFormat="1" ht="14.25"/>
    <row r="317" s="3" customFormat="1" ht="14.25"/>
    <row r="318" s="3" customFormat="1" ht="14.25"/>
    <row r="319" s="3" customFormat="1" ht="14.25"/>
    <row r="320" s="3" customFormat="1" ht="14.25"/>
    <row r="321" s="3" customFormat="1" ht="14.25"/>
    <row r="322" s="3" customFormat="1" ht="14.25"/>
    <row r="323" s="3" customFormat="1" ht="14.25"/>
    <row r="324" s="3" customFormat="1" ht="14.25"/>
    <row r="325" s="3" customFormat="1" ht="14.25"/>
    <row r="326" s="3" customFormat="1" ht="14.25"/>
    <row r="327" s="3" customFormat="1" ht="14.25"/>
    <row r="328" s="3" customFormat="1" ht="14.25"/>
    <row r="329" s="3" customFormat="1" ht="14.25"/>
    <row r="330" s="3" customFormat="1" ht="14.25"/>
    <row r="331" s="3" customFormat="1" ht="14.25"/>
    <row r="332" s="3" customFormat="1" ht="14.25"/>
    <row r="333" s="3" customFormat="1" ht="14.25"/>
    <row r="334" s="3" customFormat="1" ht="14.25"/>
    <row r="335" s="3" customFormat="1" ht="14.25"/>
    <row r="336" s="3" customFormat="1" ht="14.25"/>
    <row r="337" s="3" customFormat="1" ht="14.25"/>
    <row r="338" s="3" customFormat="1" ht="14.25"/>
    <row r="339" s="3" customFormat="1" ht="14.25"/>
    <row r="340" s="3" customFormat="1" ht="14.25"/>
    <row r="341" s="3" customFormat="1" ht="14.25"/>
    <row r="342" s="3" customFormat="1" ht="14.25"/>
    <row r="343" s="3" customFormat="1" ht="14.25"/>
    <row r="344" s="3" customFormat="1" ht="14.25"/>
    <row r="345" s="3" customFormat="1" ht="14.25"/>
    <row r="346" s="3" customFormat="1" ht="14.25"/>
    <row r="347" s="3" customFormat="1" ht="14.25"/>
    <row r="348" s="3" customFormat="1" ht="14.25"/>
    <row r="349" s="3" customFormat="1" ht="14.25"/>
    <row r="350" s="3" customFormat="1" ht="14.25"/>
    <row r="351" s="3" customFormat="1" ht="14.25"/>
    <row r="352" s="3" customFormat="1" ht="14.25"/>
    <row r="353" s="3" customFormat="1" ht="14.25"/>
    <row r="354" s="3" customFormat="1" ht="14.25"/>
    <row r="355" s="3" customFormat="1" ht="14.25"/>
    <row r="356" s="3" customFormat="1" ht="14.25"/>
    <row r="357" s="3" customFormat="1" ht="14.25"/>
    <row r="358" s="3" customFormat="1" ht="14.25"/>
    <row r="359" s="3" customFormat="1" ht="14.25"/>
    <row r="360" s="3" customFormat="1" ht="14.25"/>
    <row r="361" s="3" customFormat="1" ht="14.25"/>
    <row r="362" s="3" customFormat="1" ht="14.25"/>
    <row r="363" s="3" customFormat="1" ht="14.25"/>
    <row r="364" s="3" customFormat="1" ht="14.25"/>
    <row r="365" s="3" customFormat="1" ht="14.25"/>
    <row r="366" s="3" customFormat="1" ht="14.25"/>
    <row r="367" s="3" customFormat="1" ht="14.25"/>
    <row r="368" s="3" customFormat="1" ht="14.25"/>
    <row r="369" s="3" customFormat="1" ht="14.25"/>
    <row r="370" s="3" customFormat="1" ht="14.25"/>
    <row r="371" s="3" customFormat="1" ht="14.25"/>
    <row r="372" s="3" customFormat="1" ht="14.25"/>
    <row r="373" s="3" customFormat="1" ht="14.25"/>
    <row r="374" s="3" customFormat="1" ht="14.25"/>
    <row r="375" s="3" customFormat="1" ht="14.25"/>
    <row r="376" s="3" customFormat="1" ht="14.25"/>
    <row r="377" s="3" customFormat="1" ht="14.25"/>
    <row r="378" s="3" customFormat="1" ht="14.25"/>
    <row r="379" s="3" customFormat="1" ht="14.25"/>
    <row r="380" s="3" customFormat="1" ht="14.25"/>
    <row r="381" s="3" customFormat="1" ht="14.25"/>
    <row r="382" s="3" customFormat="1" ht="14.25"/>
    <row r="383" s="3" customFormat="1" ht="14.25"/>
    <row r="384" s="3" customFormat="1" ht="14.25"/>
    <row r="385" s="3" customFormat="1" ht="14.25"/>
    <row r="386" s="3" customFormat="1" ht="14.25"/>
    <row r="387" s="3" customFormat="1" ht="14.25"/>
    <row r="388" s="3" customFormat="1" ht="14.25"/>
    <row r="389" s="3" customFormat="1" ht="14.25"/>
    <row r="390" s="3" customFormat="1" ht="14.25"/>
    <row r="391" s="3" customFormat="1" ht="14.25"/>
    <row r="392" s="3" customFormat="1" ht="14.25"/>
    <row r="393" s="3" customFormat="1" ht="14.25"/>
    <row r="394" s="3" customFormat="1" ht="14.25"/>
    <row r="395" s="3" customFormat="1" ht="14.25"/>
    <row r="396" s="3" customFormat="1" ht="14.25"/>
    <row r="397" s="3" customFormat="1" ht="14.25"/>
    <row r="398" s="3" customFormat="1" ht="14.25"/>
    <row r="399" s="3" customFormat="1" ht="14.25"/>
    <row r="400" s="3" customFormat="1" ht="14.25"/>
    <row r="401" s="3" customFormat="1" ht="14.25"/>
    <row r="402" s="3" customFormat="1" ht="14.25"/>
    <row r="403" s="3" customFormat="1" ht="14.25"/>
    <row r="404" s="3" customFormat="1" ht="14.25"/>
    <row r="405" s="3" customFormat="1" ht="14.25"/>
    <row r="406" s="3" customFormat="1" ht="14.25"/>
    <row r="407" s="3" customFormat="1" ht="14.25"/>
    <row r="408" s="3" customFormat="1" ht="14.25"/>
    <row r="409" s="3" customFormat="1" ht="14.25"/>
    <row r="410" s="3" customFormat="1" ht="14.25"/>
    <row r="411" s="3" customFormat="1" ht="14.25"/>
    <row r="412" s="3" customFormat="1" ht="14.25"/>
    <row r="413" s="3" customFormat="1" ht="14.25"/>
    <row r="414" s="3" customFormat="1" ht="14.25"/>
    <row r="415" s="3" customFormat="1" ht="14.25"/>
    <row r="416" s="3" customFormat="1" ht="14.25"/>
    <row r="417" s="3" customFormat="1" ht="14.25"/>
    <row r="418" s="3" customFormat="1" ht="14.25"/>
    <row r="419" s="3" customFormat="1" ht="14.25"/>
    <row r="420" s="3" customFormat="1" ht="14.25"/>
    <row r="421" s="3" customFormat="1" ht="14.25"/>
    <row r="422" s="3" customFormat="1" ht="14.25"/>
    <row r="423" s="3" customFormat="1" ht="14.25"/>
    <row r="424" s="3" customFormat="1" ht="14.25"/>
    <row r="425" s="3" customFormat="1" ht="14.25"/>
    <row r="426" s="3" customFormat="1" ht="14.25"/>
    <row r="427" s="3" customFormat="1" ht="14.25"/>
    <row r="428" s="3" customFormat="1" ht="14.25"/>
    <row r="429" s="3" customFormat="1" ht="14.25"/>
    <row r="430" s="3" customFormat="1" ht="14.25"/>
    <row r="431" s="3" customFormat="1" ht="14.25"/>
    <row r="432" s="3" customFormat="1" ht="14.25"/>
    <row r="433" s="3" customFormat="1" ht="14.25"/>
    <row r="434" s="3" customFormat="1" ht="14.25"/>
    <row r="435" s="3" customFormat="1" ht="14.25"/>
    <row r="436" s="3" customFormat="1" ht="14.25"/>
    <row r="437" s="3" customFormat="1" ht="14.25"/>
    <row r="438" s="3" customFormat="1" ht="14.25"/>
    <row r="439" s="3" customFormat="1" ht="14.25"/>
    <row r="440" s="3" customFormat="1" ht="14.25"/>
    <row r="441" s="3" customFormat="1" ht="14.25"/>
    <row r="442" s="3" customFormat="1" ht="14.25"/>
    <row r="443" s="3" customFormat="1" ht="14.25"/>
    <row r="444" s="3" customFormat="1" ht="14.25"/>
    <row r="445" s="3" customFormat="1" ht="14.25"/>
    <row r="446" s="3" customFormat="1" ht="14.25"/>
    <row r="447" s="3" customFormat="1" ht="14.25"/>
    <row r="448" s="3" customFormat="1" ht="14.25"/>
    <row r="449" spans="8:13" ht="14.25">
      <c r="H449" s="3"/>
      <c r="M449" s="3"/>
    </row>
    <row r="450" spans="8:13" ht="14.25">
      <c r="H450" s="3"/>
      <c r="M450" s="3"/>
    </row>
    <row r="451" spans="8:13" ht="14.25">
      <c r="H451" s="3"/>
      <c r="M451" s="3"/>
    </row>
    <row r="452" spans="8:13" ht="14.25">
      <c r="H452" s="3"/>
      <c r="M452" s="3"/>
    </row>
    <row r="453" ht="14.25">
      <c r="H453" s="3"/>
    </row>
  </sheetData>
  <sheetProtection/>
  <mergeCells count="20">
    <mergeCell ref="C103:F103"/>
    <mergeCell ref="H103:K103"/>
    <mergeCell ref="B99:M99"/>
    <mergeCell ref="B102:B104"/>
    <mergeCell ref="B2:M2"/>
    <mergeCell ref="B5:B7"/>
    <mergeCell ref="C5:K5"/>
    <mergeCell ref="M5:M7"/>
    <mergeCell ref="C6:F6"/>
    <mergeCell ref="H6:K6"/>
    <mergeCell ref="C102:K102"/>
    <mergeCell ref="M102:M104"/>
    <mergeCell ref="B295:M295"/>
    <mergeCell ref="B289:M289"/>
    <mergeCell ref="B190:M190"/>
    <mergeCell ref="B193:B195"/>
    <mergeCell ref="C193:K193"/>
    <mergeCell ref="M193:M195"/>
    <mergeCell ref="C194:F194"/>
    <mergeCell ref="H194:K194"/>
  </mergeCells>
  <dataValidations count="1">
    <dataValidation type="list" allowBlank="1" showInputMessage="1" showErrorMessage="1" sqref="P2">
      <formula1>"Enero, Febrero, Marzo,Abril, Mayo, Junio, Julio, Agosto, Septiembre, Octubre, Noviembre, Diciembre"</formula1>
    </dataValidation>
  </dataValidations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portrait" paperSize="119" scale="58" r:id="rId2"/>
  <headerFooter scaleWithDoc="0">
    <oddHeader>&amp;L&amp;G&amp;R&amp;G</oddHeader>
    <oddFooter>&amp;R&amp;G
&amp;8&amp;P/&amp;N</oddFooter>
  </headerFooter>
  <rowBreaks count="2" manualBreakCount="2">
    <brk id="97" max="11" man="1"/>
    <brk id="188" max="11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42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61" customWidth="1"/>
    <col min="2" max="2" width="33.57421875" style="61" customWidth="1"/>
    <col min="3" max="3" width="6.8515625" style="68" customWidth="1"/>
    <col min="4" max="5" width="10.00390625" style="61" bestFit="1" customWidth="1"/>
    <col min="6" max="6" width="9.8515625" style="61" bestFit="1" customWidth="1"/>
    <col min="7" max="7" width="0.85546875" style="61" customWidth="1"/>
    <col min="8" max="8" width="6.8515625" style="61" customWidth="1"/>
    <col min="9" max="10" width="10.00390625" style="61" bestFit="1" customWidth="1"/>
    <col min="11" max="11" width="10.57421875" style="61" bestFit="1" customWidth="1"/>
    <col min="12" max="12" width="0.85546875" style="61" customWidth="1"/>
    <col min="13" max="13" width="6.8515625" style="61" customWidth="1"/>
    <col min="14" max="15" width="10.00390625" style="61" bestFit="1" customWidth="1"/>
    <col min="16" max="16" width="10.57421875" style="61" bestFit="1" customWidth="1"/>
    <col min="17" max="17" width="0.85546875" style="61" customWidth="1"/>
    <col min="18" max="18" width="6.8515625" style="61" customWidth="1"/>
    <col min="19" max="20" width="10.00390625" style="61" bestFit="1" customWidth="1"/>
    <col min="21" max="21" width="10.57421875" style="61" bestFit="1" customWidth="1"/>
    <col min="22" max="22" width="0.85546875" style="61" customWidth="1"/>
    <col min="23" max="23" width="6.8515625" style="61" customWidth="1"/>
    <col min="24" max="25" width="10.00390625" style="61" bestFit="1" customWidth="1"/>
    <col min="26" max="26" width="10.57421875" style="61" bestFit="1" customWidth="1"/>
    <col min="27" max="28" width="0.85546875" style="61" customWidth="1"/>
    <col min="29" max="16384" width="11.421875" style="61" customWidth="1"/>
  </cols>
  <sheetData>
    <row r="1" spans="1:3" ht="6" customHeight="1">
      <c r="A1" s="109"/>
      <c r="C1" s="63"/>
    </row>
    <row r="2" spans="2:27" ht="54.75" customHeight="1">
      <c r="B2" s="218" t="s">
        <v>275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87"/>
    </row>
    <row r="3" spans="2:5" ht="6" customHeight="1">
      <c r="B3" s="62"/>
      <c r="C3" s="112"/>
      <c r="D3" s="111"/>
      <c r="E3" s="111"/>
    </row>
    <row r="4" spans="2:27" ht="12.75" customHeight="1" thickBot="1">
      <c r="B4" s="62"/>
      <c r="C4" s="165"/>
      <c r="D4" s="112"/>
      <c r="E4" s="112"/>
      <c r="F4" s="112"/>
      <c r="G4" s="112"/>
      <c r="H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AA4" s="13" t="s">
        <v>215</v>
      </c>
    </row>
    <row r="5" spans="2:27" ht="18" customHeight="1">
      <c r="B5" s="229" t="s">
        <v>219</v>
      </c>
      <c r="C5" s="234" t="s">
        <v>212</v>
      </c>
      <c r="D5" s="233"/>
      <c r="E5" s="233"/>
      <c r="F5" s="233"/>
      <c r="G5" s="113"/>
      <c r="H5" s="233" t="s">
        <v>226</v>
      </c>
      <c r="I5" s="233"/>
      <c r="J5" s="233"/>
      <c r="K5" s="233"/>
      <c r="L5" s="113"/>
      <c r="M5" s="233" t="s">
        <v>228</v>
      </c>
      <c r="N5" s="233"/>
      <c r="O5" s="233"/>
      <c r="P5" s="233"/>
      <c r="Q5" s="113"/>
      <c r="R5" s="233" t="s">
        <v>232</v>
      </c>
      <c r="S5" s="233"/>
      <c r="T5" s="233"/>
      <c r="U5" s="233"/>
      <c r="V5" s="113"/>
      <c r="W5" s="233" t="s">
        <v>236</v>
      </c>
      <c r="X5" s="233"/>
      <c r="Y5" s="233"/>
      <c r="Z5" s="233"/>
      <c r="AA5" s="114"/>
    </row>
    <row r="6" spans="2:27" ht="63" customHeight="1">
      <c r="B6" s="230"/>
      <c r="C6" s="205" t="s">
        <v>57</v>
      </c>
      <c r="D6" s="203" t="s">
        <v>220</v>
      </c>
      <c r="E6" s="203" t="s">
        <v>221</v>
      </c>
      <c r="F6" s="204" t="s">
        <v>213</v>
      </c>
      <c r="G6" s="206"/>
      <c r="H6" s="205" t="s">
        <v>57</v>
      </c>
      <c r="I6" s="203" t="s">
        <v>220</v>
      </c>
      <c r="J6" s="203" t="s">
        <v>221</v>
      </c>
      <c r="K6" s="204" t="s">
        <v>213</v>
      </c>
      <c r="L6" s="206"/>
      <c r="M6" s="205" t="s">
        <v>57</v>
      </c>
      <c r="N6" s="203" t="s">
        <v>220</v>
      </c>
      <c r="O6" s="203" t="s">
        <v>221</v>
      </c>
      <c r="P6" s="204" t="s">
        <v>213</v>
      </c>
      <c r="Q6" s="206"/>
      <c r="R6" s="205" t="s">
        <v>57</v>
      </c>
      <c r="S6" s="203" t="s">
        <v>220</v>
      </c>
      <c r="T6" s="203" t="s">
        <v>221</v>
      </c>
      <c r="U6" s="204" t="s">
        <v>213</v>
      </c>
      <c r="V6" s="206"/>
      <c r="W6" s="205" t="s">
        <v>57</v>
      </c>
      <c r="X6" s="203" t="s">
        <v>220</v>
      </c>
      <c r="Y6" s="203" t="s">
        <v>221</v>
      </c>
      <c r="Z6" s="204" t="s">
        <v>213</v>
      </c>
      <c r="AA6" s="116"/>
    </row>
    <row r="7" spans="2:27" ht="6" customHeight="1">
      <c r="B7" s="231"/>
      <c r="C7" s="186"/>
      <c r="D7" s="18"/>
      <c r="E7" s="18"/>
      <c r="F7" s="19"/>
      <c r="G7" s="115"/>
      <c r="H7" s="186"/>
      <c r="I7" s="18"/>
      <c r="J7" s="18"/>
      <c r="K7" s="19"/>
      <c r="L7" s="115"/>
      <c r="M7" s="186"/>
      <c r="N7" s="18"/>
      <c r="O7" s="18"/>
      <c r="P7" s="19"/>
      <c r="Q7" s="115"/>
      <c r="R7" s="186"/>
      <c r="S7" s="18"/>
      <c r="T7" s="18"/>
      <c r="U7" s="19"/>
      <c r="V7" s="115"/>
      <c r="W7" s="186"/>
      <c r="X7" s="18"/>
      <c r="Y7" s="18"/>
      <c r="Z7" s="19"/>
      <c r="AA7" s="209"/>
    </row>
    <row r="8" spans="2:27" ht="6" customHeight="1">
      <c r="B8" s="21"/>
      <c r="C8" s="24"/>
      <c r="D8" s="23"/>
      <c r="E8" s="23"/>
      <c r="F8" s="23"/>
      <c r="K8" s="23"/>
      <c r="P8" s="23"/>
      <c r="U8" s="23"/>
      <c r="Z8" s="23"/>
      <c r="AA8" s="119"/>
    </row>
    <row r="9" spans="2:27" ht="12" customHeight="1">
      <c r="B9" s="26" t="s">
        <v>0</v>
      </c>
      <c r="C9" s="81">
        <v>6124</v>
      </c>
      <c r="D9" s="81">
        <v>2099560</v>
      </c>
      <c r="E9" s="28">
        <v>2105684</v>
      </c>
      <c r="F9" s="29">
        <v>0.0029083186271064414</v>
      </c>
      <c r="H9" s="81">
        <v>11286</v>
      </c>
      <c r="I9" s="81">
        <v>2155299</v>
      </c>
      <c r="J9" s="28">
        <v>2166585</v>
      </c>
      <c r="K9" s="29">
        <v>0.005209119420655086</v>
      </c>
      <c r="M9" s="81">
        <v>11971</v>
      </c>
      <c r="N9" s="81">
        <v>2384557</v>
      </c>
      <c r="O9" s="28">
        <v>2396528</v>
      </c>
      <c r="P9" s="29">
        <v>0.004995142973501666</v>
      </c>
      <c r="R9" s="81">
        <v>9225</v>
      </c>
      <c r="S9" s="81">
        <v>1817499</v>
      </c>
      <c r="T9" s="28">
        <v>1826724</v>
      </c>
      <c r="U9" s="29">
        <v>0.005050023977349616</v>
      </c>
      <c r="W9" s="81">
        <v>7421</v>
      </c>
      <c r="X9" s="81">
        <v>1692131</v>
      </c>
      <c r="Y9" s="28">
        <v>1699552</v>
      </c>
      <c r="Z9" s="29">
        <v>0.004366444804277833</v>
      </c>
      <c r="AA9" s="116"/>
    </row>
    <row r="10" spans="2:27" ht="6" customHeight="1">
      <c r="B10" s="32"/>
      <c r="C10" s="33"/>
      <c r="D10" s="120"/>
      <c r="E10" s="34"/>
      <c r="F10" s="35"/>
      <c r="H10" s="33"/>
      <c r="I10" s="120"/>
      <c r="J10" s="34"/>
      <c r="K10" s="35"/>
      <c r="M10" s="33"/>
      <c r="N10" s="120"/>
      <c r="O10" s="34"/>
      <c r="P10" s="35"/>
      <c r="R10" s="33"/>
      <c r="S10" s="120"/>
      <c r="T10" s="34"/>
      <c r="U10" s="35"/>
      <c r="W10" s="33"/>
      <c r="X10" s="120"/>
      <c r="Y10" s="34"/>
      <c r="Z10" s="35"/>
      <c r="AA10" s="119"/>
    </row>
    <row r="11" spans="2:27" ht="12" customHeight="1">
      <c r="B11" s="38" t="s">
        <v>1</v>
      </c>
      <c r="C11" s="81">
        <v>4752</v>
      </c>
      <c r="D11" s="81">
        <v>1827589</v>
      </c>
      <c r="E11" s="28">
        <v>1832341</v>
      </c>
      <c r="F11" s="29">
        <v>0.0025934037387145732</v>
      </c>
      <c r="H11" s="81">
        <v>8909</v>
      </c>
      <c r="I11" s="81">
        <v>1877940</v>
      </c>
      <c r="J11" s="28">
        <v>1886849</v>
      </c>
      <c r="K11" s="29">
        <v>0.004721628492794071</v>
      </c>
      <c r="M11" s="81">
        <v>9513</v>
      </c>
      <c r="N11" s="81">
        <v>2095185</v>
      </c>
      <c r="O11" s="28">
        <v>2104698</v>
      </c>
      <c r="P11" s="29">
        <v>0.004519888364031324</v>
      </c>
      <c r="R11" s="81">
        <v>7412</v>
      </c>
      <c r="S11" s="81">
        <v>1562063</v>
      </c>
      <c r="T11" s="28">
        <v>1569475</v>
      </c>
      <c r="U11" s="29">
        <v>0.004722598321094633</v>
      </c>
      <c r="W11" s="81">
        <v>5721</v>
      </c>
      <c r="X11" s="81">
        <v>1473351</v>
      </c>
      <c r="Y11" s="28">
        <v>1479072</v>
      </c>
      <c r="Z11" s="29">
        <v>0.003867965859674174</v>
      </c>
      <c r="AA11" s="116"/>
    </row>
    <row r="12" spans="2:27" ht="6" customHeight="1">
      <c r="B12" s="41"/>
      <c r="C12" s="33"/>
      <c r="D12" s="120"/>
      <c r="E12" s="34"/>
      <c r="F12" s="35"/>
      <c r="H12" s="33"/>
      <c r="I12" s="120"/>
      <c r="J12" s="34"/>
      <c r="K12" s="35"/>
      <c r="M12" s="33"/>
      <c r="N12" s="120"/>
      <c r="O12" s="34"/>
      <c r="P12" s="35"/>
      <c r="R12" s="33"/>
      <c r="S12" s="120"/>
      <c r="T12" s="34"/>
      <c r="U12" s="35"/>
      <c r="W12" s="33"/>
      <c r="X12" s="120"/>
      <c r="Y12" s="34"/>
      <c r="Z12" s="35"/>
      <c r="AA12" s="119"/>
    </row>
    <row r="13" spans="2:27" ht="12" customHeight="1">
      <c r="B13" s="42" t="s">
        <v>2</v>
      </c>
      <c r="C13" s="81">
        <v>115</v>
      </c>
      <c r="D13" s="81">
        <v>1582914</v>
      </c>
      <c r="E13" s="28">
        <v>1583029</v>
      </c>
      <c r="F13" s="29">
        <v>7.264554218526635E-05</v>
      </c>
      <c r="H13" s="81">
        <v>117</v>
      </c>
      <c r="I13" s="81">
        <v>1666647</v>
      </c>
      <c r="J13" s="28">
        <v>1666764</v>
      </c>
      <c r="K13" s="29">
        <v>7.019590055940733E-05</v>
      </c>
      <c r="M13" s="81">
        <v>126</v>
      </c>
      <c r="N13" s="81">
        <v>1888185</v>
      </c>
      <c r="O13" s="28">
        <v>1888311</v>
      </c>
      <c r="P13" s="29">
        <v>6.672629667464734E-05</v>
      </c>
      <c r="R13" s="81">
        <v>104</v>
      </c>
      <c r="S13" s="81">
        <v>1366381</v>
      </c>
      <c r="T13" s="28">
        <v>1366485</v>
      </c>
      <c r="U13" s="29">
        <v>7.61076777278931E-05</v>
      </c>
      <c r="W13" s="81">
        <v>88</v>
      </c>
      <c r="X13" s="81">
        <v>1281453</v>
      </c>
      <c r="Y13" s="28">
        <v>1281541</v>
      </c>
      <c r="Z13" s="29">
        <v>6.866733097107311E-05</v>
      </c>
      <c r="AA13" s="116"/>
    </row>
    <row r="14" spans="2:27" ht="12" customHeight="1">
      <c r="B14" s="43" t="s">
        <v>58</v>
      </c>
      <c r="C14" s="107">
        <v>0</v>
      </c>
      <c r="D14" s="107">
        <v>8</v>
      </c>
      <c r="E14" s="28">
        <v>8</v>
      </c>
      <c r="F14" s="45">
        <v>0</v>
      </c>
      <c r="H14" s="107">
        <v>0</v>
      </c>
      <c r="I14" s="107">
        <v>16</v>
      </c>
      <c r="J14" s="28">
        <v>16</v>
      </c>
      <c r="K14" s="45">
        <v>0</v>
      </c>
      <c r="M14" s="107">
        <v>0</v>
      </c>
      <c r="N14" s="107">
        <v>16</v>
      </c>
      <c r="O14" s="28">
        <v>16</v>
      </c>
      <c r="P14" s="45">
        <v>0</v>
      </c>
      <c r="R14" s="107">
        <v>0</v>
      </c>
      <c r="S14" s="107">
        <v>16</v>
      </c>
      <c r="T14" s="28">
        <v>16</v>
      </c>
      <c r="U14" s="45">
        <v>0</v>
      </c>
      <c r="W14" s="107">
        <v>0</v>
      </c>
      <c r="X14" s="107">
        <v>8</v>
      </c>
      <c r="Y14" s="28">
        <v>8</v>
      </c>
      <c r="Z14" s="45">
        <v>0</v>
      </c>
      <c r="AA14" s="121"/>
    </row>
    <row r="15" spans="2:27" ht="12" customHeight="1">
      <c r="B15" s="43" t="s">
        <v>3</v>
      </c>
      <c r="C15" s="107">
        <v>9</v>
      </c>
      <c r="D15" s="107">
        <v>397324</v>
      </c>
      <c r="E15" s="28">
        <v>397333</v>
      </c>
      <c r="F15" s="45">
        <v>2.2651025713947746E-05</v>
      </c>
      <c r="H15" s="107">
        <v>5</v>
      </c>
      <c r="I15" s="107">
        <v>386826</v>
      </c>
      <c r="J15" s="28">
        <v>386831</v>
      </c>
      <c r="K15" s="45">
        <v>1.2925541127779315E-05</v>
      </c>
      <c r="M15" s="107">
        <v>9</v>
      </c>
      <c r="N15" s="107">
        <v>374794</v>
      </c>
      <c r="O15" s="28">
        <v>374803</v>
      </c>
      <c r="P15" s="45">
        <v>2.401261462688399E-05</v>
      </c>
      <c r="R15" s="107">
        <v>5</v>
      </c>
      <c r="S15" s="107">
        <v>254346</v>
      </c>
      <c r="T15" s="28">
        <v>254351</v>
      </c>
      <c r="U15" s="45">
        <v>1.9657874354730276E-05</v>
      </c>
      <c r="W15" s="107">
        <v>4</v>
      </c>
      <c r="X15" s="107">
        <v>123900</v>
      </c>
      <c r="Y15" s="28">
        <v>123904</v>
      </c>
      <c r="Z15" s="45">
        <v>3.228305785123967E-05</v>
      </c>
      <c r="AA15" s="121"/>
    </row>
    <row r="16" spans="2:27" ht="12" customHeight="1">
      <c r="B16" s="43" t="s">
        <v>205</v>
      </c>
      <c r="C16" s="107">
        <v>106</v>
      </c>
      <c r="D16" s="107">
        <v>1185582</v>
      </c>
      <c r="E16" s="28">
        <v>1185688</v>
      </c>
      <c r="F16" s="45">
        <v>8.939957223148079E-05</v>
      </c>
      <c r="H16" s="107">
        <v>112</v>
      </c>
      <c r="I16" s="107">
        <v>1279805</v>
      </c>
      <c r="J16" s="28">
        <v>1279917</v>
      </c>
      <c r="K16" s="45">
        <v>8.750567419606114E-05</v>
      </c>
      <c r="M16" s="107">
        <v>117</v>
      </c>
      <c r="N16" s="107">
        <v>1513375</v>
      </c>
      <c r="O16" s="28">
        <v>1513492</v>
      </c>
      <c r="P16" s="45">
        <v>7.730467025924155E-05</v>
      </c>
      <c r="R16" s="107">
        <v>99</v>
      </c>
      <c r="S16" s="107">
        <v>1112019</v>
      </c>
      <c r="T16" s="28">
        <v>1112118</v>
      </c>
      <c r="U16" s="45">
        <v>8.901933068253548E-05</v>
      </c>
      <c r="W16" s="107">
        <v>84</v>
      </c>
      <c r="X16" s="107">
        <v>1157545</v>
      </c>
      <c r="Y16" s="28">
        <v>1157629</v>
      </c>
      <c r="Z16" s="45">
        <v>7.256210754913708E-05</v>
      </c>
      <c r="AA16" s="121"/>
    </row>
    <row r="17" spans="2:27" ht="6" customHeight="1">
      <c r="B17" s="41"/>
      <c r="C17" s="33"/>
      <c r="D17" s="120"/>
      <c r="E17" s="120"/>
      <c r="F17" s="122"/>
      <c r="H17" s="33"/>
      <c r="I17" s="120"/>
      <c r="J17" s="120"/>
      <c r="K17" s="122"/>
      <c r="M17" s="33"/>
      <c r="N17" s="120"/>
      <c r="O17" s="120"/>
      <c r="P17" s="122"/>
      <c r="R17" s="33"/>
      <c r="S17" s="120"/>
      <c r="T17" s="120"/>
      <c r="U17" s="122"/>
      <c r="W17" s="33"/>
      <c r="X17" s="120"/>
      <c r="Y17" s="120"/>
      <c r="Z17" s="122"/>
      <c r="AA17" s="119"/>
    </row>
    <row r="18" spans="2:27" ht="12" customHeight="1">
      <c r="B18" s="42" t="s">
        <v>4</v>
      </c>
      <c r="C18" s="81">
        <v>193</v>
      </c>
      <c r="D18" s="81">
        <v>48324</v>
      </c>
      <c r="E18" s="28">
        <v>48517</v>
      </c>
      <c r="F18" s="29">
        <v>0.003977987097306099</v>
      </c>
      <c r="H18" s="81">
        <v>224</v>
      </c>
      <c r="I18" s="81">
        <v>37470</v>
      </c>
      <c r="J18" s="28">
        <v>37694</v>
      </c>
      <c r="K18" s="29">
        <v>0.005942590332678941</v>
      </c>
      <c r="M18" s="81">
        <v>199</v>
      </c>
      <c r="N18" s="81">
        <v>41986</v>
      </c>
      <c r="O18" s="28">
        <v>42185</v>
      </c>
      <c r="P18" s="29">
        <v>0.004717316581723361</v>
      </c>
      <c r="R18" s="81">
        <v>158</v>
      </c>
      <c r="S18" s="81">
        <v>37109</v>
      </c>
      <c r="T18" s="28">
        <v>37267</v>
      </c>
      <c r="U18" s="29">
        <v>0.0042396758526310144</v>
      </c>
      <c r="W18" s="81">
        <v>208</v>
      </c>
      <c r="X18" s="81">
        <v>35439</v>
      </c>
      <c r="Y18" s="28">
        <v>35647</v>
      </c>
      <c r="Z18" s="29">
        <v>0.005834993127051364</v>
      </c>
      <c r="AA18" s="116"/>
    </row>
    <row r="19" spans="2:27" ht="12" customHeight="1">
      <c r="B19" s="43" t="s">
        <v>5</v>
      </c>
      <c r="C19" s="107">
        <v>0</v>
      </c>
      <c r="D19" s="107">
        <v>436</v>
      </c>
      <c r="E19" s="28">
        <v>436</v>
      </c>
      <c r="F19" s="45">
        <v>0</v>
      </c>
      <c r="H19" s="107">
        <v>0</v>
      </c>
      <c r="I19" s="107">
        <v>284</v>
      </c>
      <c r="J19" s="28">
        <v>284</v>
      </c>
      <c r="K19" s="45">
        <v>0</v>
      </c>
      <c r="M19" s="107">
        <v>1</v>
      </c>
      <c r="N19" s="107">
        <v>396</v>
      </c>
      <c r="O19" s="28">
        <v>397</v>
      </c>
      <c r="P19" s="45">
        <v>0.0025188916876574307</v>
      </c>
      <c r="R19" s="107">
        <v>0</v>
      </c>
      <c r="S19" s="107">
        <v>362</v>
      </c>
      <c r="T19" s="28">
        <v>362</v>
      </c>
      <c r="U19" s="45">
        <v>0</v>
      </c>
      <c r="W19" s="107">
        <v>0</v>
      </c>
      <c r="X19" s="107">
        <v>372</v>
      </c>
      <c r="Y19" s="28">
        <v>372</v>
      </c>
      <c r="Z19" s="45">
        <v>0</v>
      </c>
      <c r="AA19" s="121"/>
    </row>
    <row r="20" spans="2:27" ht="12" customHeight="1">
      <c r="B20" s="43" t="s">
        <v>6</v>
      </c>
      <c r="C20" s="107">
        <v>42</v>
      </c>
      <c r="D20" s="107">
        <v>22723</v>
      </c>
      <c r="E20" s="28">
        <v>22765</v>
      </c>
      <c r="F20" s="45">
        <v>0.0018449374039095103</v>
      </c>
      <c r="H20" s="107">
        <v>60</v>
      </c>
      <c r="I20" s="107">
        <v>13340</v>
      </c>
      <c r="J20" s="28">
        <v>13400</v>
      </c>
      <c r="K20" s="45">
        <v>0.004477611940298508</v>
      </c>
      <c r="M20" s="107">
        <v>43</v>
      </c>
      <c r="N20" s="107">
        <v>14519</v>
      </c>
      <c r="O20" s="28">
        <v>14562</v>
      </c>
      <c r="P20" s="45">
        <v>0.002952891086389232</v>
      </c>
      <c r="R20" s="107">
        <v>33</v>
      </c>
      <c r="S20" s="107">
        <v>13427</v>
      </c>
      <c r="T20" s="28">
        <v>13460</v>
      </c>
      <c r="U20" s="45">
        <v>0.002451708766716196</v>
      </c>
      <c r="W20" s="107">
        <v>61</v>
      </c>
      <c r="X20" s="107">
        <v>11438</v>
      </c>
      <c r="Y20" s="28">
        <v>11499</v>
      </c>
      <c r="Z20" s="45">
        <v>0.0053048091138359855</v>
      </c>
      <c r="AA20" s="121"/>
    </row>
    <row r="21" spans="2:27" ht="12" customHeight="1">
      <c r="B21" s="43" t="s">
        <v>7</v>
      </c>
      <c r="C21" s="107">
        <v>24</v>
      </c>
      <c r="D21" s="107">
        <v>5276</v>
      </c>
      <c r="E21" s="28">
        <v>5300</v>
      </c>
      <c r="F21" s="45">
        <v>0.004528301886792453</v>
      </c>
      <c r="H21" s="107">
        <v>20</v>
      </c>
      <c r="I21" s="107">
        <v>4768</v>
      </c>
      <c r="J21" s="28">
        <v>4788</v>
      </c>
      <c r="K21" s="45">
        <v>0.004177109440267335</v>
      </c>
      <c r="M21" s="107">
        <v>35</v>
      </c>
      <c r="N21" s="107">
        <v>6042</v>
      </c>
      <c r="O21" s="28">
        <v>6077</v>
      </c>
      <c r="P21" s="45">
        <v>0.005759420766825736</v>
      </c>
      <c r="R21" s="107">
        <v>27</v>
      </c>
      <c r="S21" s="107">
        <v>4670</v>
      </c>
      <c r="T21" s="28">
        <v>4697</v>
      </c>
      <c r="U21" s="45">
        <v>0.005748350010645093</v>
      </c>
      <c r="W21" s="107">
        <v>25</v>
      </c>
      <c r="X21" s="107">
        <v>4739</v>
      </c>
      <c r="Y21" s="28">
        <v>4764</v>
      </c>
      <c r="Z21" s="45">
        <v>0.005247691015952981</v>
      </c>
      <c r="AA21" s="121"/>
    </row>
    <row r="22" spans="2:27" ht="12" customHeight="1">
      <c r="B22" s="43" t="s">
        <v>8</v>
      </c>
      <c r="C22" s="107">
        <v>39</v>
      </c>
      <c r="D22" s="107">
        <v>9987</v>
      </c>
      <c r="E22" s="28">
        <v>10026</v>
      </c>
      <c r="F22" s="45">
        <v>0.0038898862956313583</v>
      </c>
      <c r="H22" s="107">
        <v>49</v>
      </c>
      <c r="I22" s="107">
        <v>9110</v>
      </c>
      <c r="J22" s="28">
        <v>9159</v>
      </c>
      <c r="K22" s="45">
        <v>0.005349929031553663</v>
      </c>
      <c r="M22" s="107">
        <v>39</v>
      </c>
      <c r="N22" s="107">
        <v>11511</v>
      </c>
      <c r="O22" s="28">
        <v>11550</v>
      </c>
      <c r="P22" s="45">
        <v>0.0033766233766233766</v>
      </c>
      <c r="R22" s="107">
        <v>38</v>
      </c>
      <c r="S22" s="107">
        <v>10018</v>
      </c>
      <c r="T22" s="28">
        <v>10056</v>
      </c>
      <c r="U22" s="45">
        <v>0.003778838504375497</v>
      </c>
      <c r="W22" s="107">
        <v>54</v>
      </c>
      <c r="X22" s="107">
        <v>10726</v>
      </c>
      <c r="Y22" s="28">
        <v>10780</v>
      </c>
      <c r="Z22" s="45">
        <v>0.0050092764378478665</v>
      </c>
      <c r="AA22" s="121"/>
    </row>
    <row r="23" spans="2:27" ht="12" customHeight="1">
      <c r="B23" s="43" t="s">
        <v>9</v>
      </c>
      <c r="C23" s="107">
        <v>20</v>
      </c>
      <c r="D23" s="107">
        <v>3569</v>
      </c>
      <c r="E23" s="28">
        <v>3589</v>
      </c>
      <c r="F23" s="45">
        <v>0.005572582892170521</v>
      </c>
      <c r="H23" s="107">
        <v>37</v>
      </c>
      <c r="I23" s="107">
        <v>2900</v>
      </c>
      <c r="J23" s="28">
        <v>2937</v>
      </c>
      <c r="K23" s="45">
        <v>0.012597889002383384</v>
      </c>
      <c r="M23" s="107">
        <v>33</v>
      </c>
      <c r="N23" s="107">
        <v>3372</v>
      </c>
      <c r="O23" s="28">
        <v>3405</v>
      </c>
      <c r="P23" s="45">
        <v>0.009691629955947136</v>
      </c>
      <c r="R23" s="107">
        <v>28</v>
      </c>
      <c r="S23" s="107">
        <v>3047</v>
      </c>
      <c r="T23" s="28">
        <v>3075</v>
      </c>
      <c r="U23" s="45">
        <v>0.009105691056910569</v>
      </c>
      <c r="W23" s="107">
        <v>22</v>
      </c>
      <c r="X23" s="107">
        <v>3047</v>
      </c>
      <c r="Y23" s="28">
        <v>3069</v>
      </c>
      <c r="Z23" s="45">
        <v>0.007168458781362007</v>
      </c>
      <c r="AA23" s="121"/>
    </row>
    <row r="24" spans="2:27" ht="12" customHeight="1">
      <c r="B24" s="43" t="s">
        <v>10</v>
      </c>
      <c r="C24" s="107">
        <v>12</v>
      </c>
      <c r="D24" s="107">
        <v>1473</v>
      </c>
      <c r="E24" s="28">
        <v>1485</v>
      </c>
      <c r="F24" s="45">
        <v>0.00808080808080808</v>
      </c>
      <c r="H24" s="107">
        <v>12</v>
      </c>
      <c r="I24" s="107">
        <v>1280</v>
      </c>
      <c r="J24" s="28">
        <v>1292</v>
      </c>
      <c r="K24" s="45">
        <v>0.009287925696594427</v>
      </c>
      <c r="M24" s="107">
        <v>15</v>
      </c>
      <c r="N24" s="107">
        <v>1356</v>
      </c>
      <c r="O24" s="28">
        <v>1371</v>
      </c>
      <c r="P24" s="45">
        <v>0.010940919037199124</v>
      </c>
      <c r="R24" s="107">
        <v>7</v>
      </c>
      <c r="S24" s="107">
        <v>1097</v>
      </c>
      <c r="T24" s="28">
        <v>1104</v>
      </c>
      <c r="U24" s="45">
        <v>0.006340579710144928</v>
      </c>
      <c r="W24" s="107">
        <v>16</v>
      </c>
      <c r="X24" s="107">
        <v>1117</v>
      </c>
      <c r="Y24" s="28">
        <v>1133</v>
      </c>
      <c r="Z24" s="45">
        <v>0.01412180052956752</v>
      </c>
      <c r="AA24" s="121"/>
    </row>
    <row r="25" spans="2:27" ht="12" customHeight="1">
      <c r="B25" s="43" t="s">
        <v>11</v>
      </c>
      <c r="C25" s="107">
        <v>56</v>
      </c>
      <c r="D25" s="107">
        <v>4860</v>
      </c>
      <c r="E25" s="28">
        <v>4916</v>
      </c>
      <c r="F25" s="45">
        <v>0.011391375101708706</v>
      </c>
      <c r="H25" s="107">
        <v>46</v>
      </c>
      <c r="I25" s="107">
        <v>5788</v>
      </c>
      <c r="J25" s="28">
        <v>5834</v>
      </c>
      <c r="K25" s="45">
        <v>0.007884813164209805</v>
      </c>
      <c r="M25" s="107">
        <v>33</v>
      </c>
      <c r="N25" s="107">
        <v>4790</v>
      </c>
      <c r="O25" s="28">
        <v>4823</v>
      </c>
      <c r="P25" s="45">
        <v>0.0068422143893842</v>
      </c>
      <c r="R25" s="107">
        <v>25</v>
      </c>
      <c r="S25" s="107">
        <v>4488</v>
      </c>
      <c r="T25" s="28">
        <v>4513</v>
      </c>
      <c r="U25" s="45">
        <v>0.005539552404165743</v>
      </c>
      <c r="W25" s="107">
        <v>30</v>
      </c>
      <c r="X25" s="107">
        <v>4000</v>
      </c>
      <c r="Y25" s="28">
        <v>4030</v>
      </c>
      <c r="Z25" s="45">
        <v>0.007444168734491315</v>
      </c>
      <c r="AA25" s="121"/>
    </row>
    <row r="26" spans="2:27" ht="6" customHeight="1">
      <c r="B26" s="41"/>
      <c r="C26" s="33"/>
      <c r="D26" s="120"/>
      <c r="E26" s="120"/>
      <c r="F26" s="122"/>
      <c r="H26" s="33"/>
      <c r="I26" s="120"/>
      <c r="J26" s="120"/>
      <c r="K26" s="122"/>
      <c r="M26" s="33"/>
      <c r="N26" s="120"/>
      <c r="O26" s="120"/>
      <c r="P26" s="122"/>
      <c r="R26" s="33"/>
      <c r="S26" s="120"/>
      <c r="T26" s="120"/>
      <c r="U26" s="122"/>
      <c r="W26" s="33"/>
      <c r="X26" s="120"/>
      <c r="Y26" s="120"/>
      <c r="Z26" s="122"/>
      <c r="AA26" s="119"/>
    </row>
    <row r="27" spans="2:27" ht="12" customHeight="1">
      <c r="B27" s="42" t="s">
        <v>12</v>
      </c>
      <c r="C27" s="81">
        <v>298</v>
      </c>
      <c r="D27" s="81">
        <v>12432</v>
      </c>
      <c r="E27" s="28">
        <v>12730</v>
      </c>
      <c r="F27" s="29">
        <v>0.023409269442262372</v>
      </c>
      <c r="H27" s="81">
        <v>335</v>
      </c>
      <c r="I27" s="81">
        <v>11200</v>
      </c>
      <c r="J27" s="28">
        <v>11535</v>
      </c>
      <c r="K27" s="29">
        <v>0.02904204594711747</v>
      </c>
      <c r="M27" s="81">
        <v>372</v>
      </c>
      <c r="N27" s="81">
        <v>12508</v>
      </c>
      <c r="O27" s="28">
        <v>12880</v>
      </c>
      <c r="P27" s="29">
        <v>0.02888198757763975</v>
      </c>
      <c r="R27" s="81">
        <v>271</v>
      </c>
      <c r="S27" s="81">
        <v>12629</v>
      </c>
      <c r="T27" s="28">
        <v>12900</v>
      </c>
      <c r="U27" s="29">
        <v>0.021007751937984497</v>
      </c>
      <c r="W27" s="81">
        <v>276</v>
      </c>
      <c r="X27" s="81">
        <v>13169</v>
      </c>
      <c r="Y27" s="28">
        <v>13445</v>
      </c>
      <c r="Z27" s="29">
        <v>0.02052807735217553</v>
      </c>
      <c r="AA27" s="116"/>
    </row>
    <row r="28" spans="2:27" ht="12" customHeight="1">
      <c r="B28" s="43" t="s">
        <v>234</v>
      </c>
      <c r="C28" s="107">
        <v>0</v>
      </c>
      <c r="D28" s="107">
        <v>0</v>
      </c>
      <c r="E28" s="28">
        <v>0</v>
      </c>
      <c r="F28" s="45" t="s">
        <v>284</v>
      </c>
      <c r="H28" s="107">
        <v>0</v>
      </c>
      <c r="I28" s="107">
        <v>2</v>
      </c>
      <c r="J28" s="28">
        <v>2</v>
      </c>
      <c r="K28" s="45">
        <v>0</v>
      </c>
      <c r="M28" s="107">
        <v>0</v>
      </c>
      <c r="N28" s="107">
        <v>0</v>
      </c>
      <c r="O28" s="28">
        <v>0</v>
      </c>
      <c r="P28" s="45" t="s">
        <v>284</v>
      </c>
      <c r="R28" s="107">
        <v>0</v>
      </c>
      <c r="S28" s="107">
        <v>0</v>
      </c>
      <c r="T28" s="28">
        <v>0</v>
      </c>
      <c r="U28" s="45" t="s">
        <v>284</v>
      </c>
      <c r="W28" s="107">
        <v>0</v>
      </c>
      <c r="X28" s="107">
        <v>2</v>
      </c>
      <c r="Y28" s="28">
        <v>2</v>
      </c>
      <c r="Z28" s="45">
        <v>0</v>
      </c>
      <c r="AA28" s="121"/>
    </row>
    <row r="29" spans="2:27" ht="12" customHeight="1">
      <c r="B29" s="43" t="s">
        <v>59</v>
      </c>
      <c r="C29" s="107">
        <v>0</v>
      </c>
      <c r="D29" s="107">
        <v>29</v>
      </c>
      <c r="E29" s="28">
        <v>29</v>
      </c>
      <c r="F29" s="45">
        <v>0</v>
      </c>
      <c r="H29" s="107">
        <v>0</v>
      </c>
      <c r="I29" s="107">
        <v>16</v>
      </c>
      <c r="J29" s="28">
        <v>16</v>
      </c>
      <c r="K29" s="45">
        <v>0</v>
      </c>
      <c r="M29" s="107">
        <v>0</v>
      </c>
      <c r="N29" s="107">
        <v>25</v>
      </c>
      <c r="O29" s="28">
        <v>25</v>
      </c>
      <c r="P29" s="45">
        <v>0</v>
      </c>
      <c r="R29" s="107">
        <v>0</v>
      </c>
      <c r="S29" s="107">
        <v>23</v>
      </c>
      <c r="T29" s="28">
        <v>23</v>
      </c>
      <c r="U29" s="45">
        <v>0</v>
      </c>
      <c r="W29" s="107">
        <v>0</v>
      </c>
      <c r="X29" s="107">
        <v>21</v>
      </c>
      <c r="Y29" s="28">
        <v>21</v>
      </c>
      <c r="Z29" s="45">
        <v>0</v>
      </c>
      <c r="AA29" s="121"/>
    </row>
    <row r="30" spans="2:27" ht="12" customHeight="1">
      <c r="B30" s="43" t="s">
        <v>206</v>
      </c>
      <c r="C30" s="107">
        <v>0</v>
      </c>
      <c r="D30" s="107">
        <v>99</v>
      </c>
      <c r="E30" s="28">
        <v>99</v>
      </c>
      <c r="F30" s="45">
        <v>0</v>
      </c>
      <c r="H30" s="107">
        <v>0</v>
      </c>
      <c r="I30" s="107">
        <v>138</v>
      </c>
      <c r="J30" s="28">
        <v>138</v>
      </c>
      <c r="K30" s="45">
        <v>0</v>
      </c>
      <c r="M30" s="107">
        <v>2</v>
      </c>
      <c r="N30" s="107">
        <v>153</v>
      </c>
      <c r="O30" s="28">
        <v>155</v>
      </c>
      <c r="P30" s="45">
        <v>0.012903225806451613</v>
      </c>
      <c r="R30" s="107">
        <v>0</v>
      </c>
      <c r="S30" s="107">
        <v>157</v>
      </c>
      <c r="T30" s="28">
        <v>157</v>
      </c>
      <c r="U30" s="45">
        <v>0</v>
      </c>
      <c r="W30" s="107">
        <v>2</v>
      </c>
      <c r="X30" s="107">
        <v>186</v>
      </c>
      <c r="Y30" s="28">
        <v>188</v>
      </c>
      <c r="Z30" s="45">
        <v>0.010638297872340425</v>
      </c>
      <c r="AA30" s="121"/>
    </row>
    <row r="31" spans="2:27" ht="12" customHeight="1">
      <c r="B31" s="43" t="s">
        <v>60</v>
      </c>
      <c r="C31" s="107">
        <v>0</v>
      </c>
      <c r="D31" s="107">
        <v>42</v>
      </c>
      <c r="E31" s="28">
        <v>42</v>
      </c>
      <c r="F31" s="45">
        <v>0</v>
      </c>
      <c r="H31" s="107">
        <v>0</v>
      </c>
      <c r="I31" s="107">
        <v>39</v>
      </c>
      <c r="J31" s="28">
        <v>39</v>
      </c>
      <c r="K31" s="45">
        <v>0</v>
      </c>
      <c r="M31" s="107">
        <v>0</v>
      </c>
      <c r="N31" s="107">
        <v>64</v>
      </c>
      <c r="O31" s="28">
        <v>64</v>
      </c>
      <c r="P31" s="45">
        <v>0</v>
      </c>
      <c r="R31" s="107">
        <v>0</v>
      </c>
      <c r="S31" s="107">
        <v>75</v>
      </c>
      <c r="T31" s="28">
        <v>75</v>
      </c>
      <c r="U31" s="45">
        <v>0</v>
      </c>
      <c r="W31" s="107">
        <v>0</v>
      </c>
      <c r="X31" s="107">
        <v>75</v>
      </c>
      <c r="Y31" s="28">
        <v>75</v>
      </c>
      <c r="Z31" s="45">
        <v>0</v>
      </c>
      <c r="AA31" s="121"/>
    </row>
    <row r="32" spans="2:27" ht="12" customHeight="1">
      <c r="B32" s="43" t="s">
        <v>193</v>
      </c>
      <c r="C32" s="107">
        <v>0</v>
      </c>
      <c r="D32" s="107">
        <v>2</v>
      </c>
      <c r="E32" s="28">
        <v>2</v>
      </c>
      <c r="F32" s="45">
        <v>0</v>
      </c>
      <c r="H32" s="107">
        <v>0</v>
      </c>
      <c r="I32" s="107">
        <v>1</v>
      </c>
      <c r="J32" s="28">
        <v>1</v>
      </c>
      <c r="K32" s="45">
        <v>0</v>
      </c>
      <c r="M32" s="107">
        <v>0</v>
      </c>
      <c r="N32" s="107">
        <v>1</v>
      </c>
      <c r="O32" s="28">
        <v>1</v>
      </c>
      <c r="P32" s="45">
        <v>0</v>
      </c>
      <c r="R32" s="107">
        <v>0</v>
      </c>
      <c r="S32" s="107">
        <v>0</v>
      </c>
      <c r="T32" s="28">
        <v>0</v>
      </c>
      <c r="U32" s="45" t="s">
        <v>284</v>
      </c>
      <c r="W32" s="107">
        <v>0</v>
      </c>
      <c r="X32" s="107">
        <v>4</v>
      </c>
      <c r="Y32" s="28">
        <v>4</v>
      </c>
      <c r="Z32" s="45">
        <v>0</v>
      </c>
      <c r="AA32" s="121"/>
    </row>
    <row r="33" spans="2:27" ht="12" customHeight="1">
      <c r="B33" s="43" t="s">
        <v>13</v>
      </c>
      <c r="C33" s="107">
        <v>39</v>
      </c>
      <c r="D33" s="107">
        <v>8265</v>
      </c>
      <c r="E33" s="28">
        <v>8304</v>
      </c>
      <c r="F33" s="45">
        <v>0.004696531791907515</v>
      </c>
      <c r="H33" s="107">
        <v>51</v>
      </c>
      <c r="I33" s="107">
        <v>6888</v>
      </c>
      <c r="J33" s="28">
        <v>6939</v>
      </c>
      <c r="K33" s="45">
        <v>0.007349762213575443</v>
      </c>
      <c r="M33" s="107">
        <v>52</v>
      </c>
      <c r="N33" s="107">
        <v>7294</v>
      </c>
      <c r="O33" s="28">
        <v>7346</v>
      </c>
      <c r="P33" s="45">
        <v>0.007078682276068609</v>
      </c>
      <c r="R33" s="107">
        <v>51</v>
      </c>
      <c r="S33" s="107">
        <v>7557</v>
      </c>
      <c r="T33" s="28">
        <v>7608</v>
      </c>
      <c r="U33" s="45">
        <v>0.006703470031545741</v>
      </c>
      <c r="W33" s="107">
        <v>51</v>
      </c>
      <c r="X33" s="107">
        <v>7664</v>
      </c>
      <c r="Y33" s="28">
        <v>7715</v>
      </c>
      <c r="Z33" s="45">
        <v>0.00661049902786779</v>
      </c>
      <c r="AA33" s="121"/>
    </row>
    <row r="34" spans="2:27" ht="12" customHeight="1">
      <c r="B34" s="43" t="s">
        <v>207</v>
      </c>
      <c r="C34" s="107">
        <v>0</v>
      </c>
      <c r="D34" s="107">
        <v>13</v>
      </c>
      <c r="E34" s="28">
        <v>13</v>
      </c>
      <c r="F34" s="45">
        <v>0</v>
      </c>
      <c r="H34" s="107">
        <v>0</v>
      </c>
      <c r="I34" s="107">
        <v>22</v>
      </c>
      <c r="J34" s="28">
        <v>22</v>
      </c>
      <c r="K34" s="45">
        <v>0</v>
      </c>
      <c r="M34" s="107">
        <v>0</v>
      </c>
      <c r="N34" s="107">
        <v>24</v>
      </c>
      <c r="O34" s="28">
        <v>24</v>
      </c>
      <c r="P34" s="45">
        <v>0</v>
      </c>
      <c r="R34" s="107">
        <v>0</v>
      </c>
      <c r="S34" s="107">
        <v>21</v>
      </c>
      <c r="T34" s="28">
        <v>21</v>
      </c>
      <c r="U34" s="45">
        <v>0</v>
      </c>
      <c r="W34" s="107">
        <v>0</v>
      </c>
      <c r="X34" s="107">
        <v>26</v>
      </c>
      <c r="Y34" s="28">
        <v>26</v>
      </c>
      <c r="Z34" s="45">
        <v>0</v>
      </c>
      <c r="AA34" s="121"/>
    </row>
    <row r="35" spans="2:27" ht="12" customHeight="1">
      <c r="B35" s="43" t="s">
        <v>14</v>
      </c>
      <c r="C35" s="107">
        <v>6</v>
      </c>
      <c r="D35" s="107">
        <v>2096</v>
      </c>
      <c r="E35" s="28">
        <v>2102</v>
      </c>
      <c r="F35" s="45">
        <v>0.0028544243577545195</v>
      </c>
      <c r="H35" s="107">
        <v>10</v>
      </c>
      <c r="I35" s="107">
        <v>2157</v>
      </c>
      <c r="J35" s="28">
        <v>2167</v>
      </c>
      <c r="K35" s="45">
        <v>0.0046146746654360865</v>
      </c>
      <c r="M35" s="107">
        <v>8</v>
      </c>
      <c r="N35" s="107">
        <v>2707</v>
      </c>
      <c r="O35" s="28">
        <v>2715</v>
      </c>
      <c r="P35" s="45">
        <v>0.0029465930018416206</v>
      </c>
      <c r="R35" s="107">
        <v>6</v>
      </c>
      <c r="S35" s="107">
        <v>2432</v>
      </c>
      <c r="T35" s="28">
        <v>2438</v>
      </c>
      <c r="U35" s="45">
        <v>0.002461033634126333</v>
      </c>
      <c r="W35" s="107">
        <v>14</v>
      </c>
      <c r="X35" s="107">
        <v>2534</v>
      </c>
      <c r="Y35" s="28">
        <v>2548</v>
      </c>
      <c r="Z35" s="45">
        <v>0.005494505494505495</v>
      </c>
      <c r="AA35" s="121"/>
    </row>
    <row r="36" spans="2:27" ht="12" customHeight="1">
      <c r="B36" s="43" t="s">
        <v>69</v>
      </c>
      <c r="C36" s="107">
        <v>0</v>
      </c>
      <c r="D36" s="107">
        <v>24</v>
      </c>
      <c r="E36" s="28">
        <v>24</v>
      </c>
      <c r="F36" s="45">
        <v>0</v>
      </c>
      <c r="H36" s="107">
        <v>1</v>
      </c>
      <c r="I36" s="107">
        <v>15</v>
      </c>
      <c r="J36" s="28">
        <v>16</v>
      </c>
      <c r="K36" s="45">
        <v>0.0625</v>
      </c>
      <c r="M36" s="107">
        <v>0</v>
      </c>
      <c r="N36" s="107">
        <v>17</v>
      </c>
      <c r="O36" s="28">
        <v>17</v>
      </c>
      <c r="P36" s="45">
        <v>0</v>
      </c>
      <c r="R36" s="107">
        <v>0</v>
      </c>
      <c r="S36" s="107">
        <v>25</v>
      </c>
      <c r="T36" s="28">
        <v>25</v>
      </c>
      <c r="U36" s="45">
        <v>0</v>
      </c>
      <c r="W36" s="107">
        <v>0</v>
      </c>
      <c r="X36" s="107">
        <v>20</v>
      </c>
      <c r="Y36" s="28">
        <v>20</v>
      </c>
      <c r="Z36" s="45">
        <v>0</v>
      </c>
      <c r="AA36" s="121"/>
    </row>
    <row r="37" spans="2:27" ht="12" customHeight="1">
      <c r="B37" s="43" t="s">
        <v>15</v>
      </c>
      <c r="C37" s="107">
        <v>150</v>
      </c>
      <c r="D37" s="107">
        <v>570</v>
      </c>
      <c r="E37" s="28">
        <v>720</v>
      </c>
      <c r="F37" s="45">
        <v>0.20833333333333334</v>
      </c>
      <c r="H37" s="107">
        <v>165</v>
      </c>
      <c r="I37" s="107">
        <v>616</v>
      </c>
      <c r="J37" s="28">
        <v>781</v>
      </c>
      <c r="K37" s="45">
        <v>0.2112676056338028</v>
      </c>
      <c r="M37" s="107">
        <v>193</v>
      </c>
      <c r="N37" s="107">
        <v>567</v>
      </c>
      <c r="O37" s="28">
        <v>760</v>
      </c>
      <c r="P37" s="45">
        <v>0.25394736842105264</v>
      </c>
      <c r="R37" s="107">
        <v>104</v>
      </c>
      <c r="S37" s="107">
        <v>594</v>
      </c>
      <c r="T37" s="28">
        <v>698</v>
      </c>
      <c r="U37" s="45">
        <v>0.1489971346704871</v>
      </c>
      <c r="W37" s="107">
        <v>69</v>
      </c>
      <c r="X37" s="107">
        <v>473</v>
      </c>
      <c r="Y37" s="28">
        <v>542</v>
      </c>
      <c r="Z37" s="45">
        <v>0.12730627306273062</v>
      </c>
      <c r="AA37" s="121"/>
    </row>
    <row r="38" spans="2:27" ht="12" customHeight="1">
      <c r="B38" s="43" t="s">
        <v>16</v>
      </c>
      <c r="C38" s="107">
        <v>93</v>
      </c>
      <c r="D38" s="107">
        <v>875</v>
      </c>
      <c r="E38" s="28">
        <v>968</v>
      </c>
      <c r="F38" s="45">
        <v>0.09607438016528926</v>
      </c>
      <c r="H38" s="107">
        <v>107</v>
      </c>
      <c r="I38" s="107">
        <v>832</v>
      </c>
      <c r="J38" s="28">
        <v>939</v>
      </c>
      <c r="K38" s="45">
        <v>0.11395101171458999</v>
      </c>
      <c r="M38" s="107">
        <v>116</v>
      </c>
      <c r="N38" s="107">
        <v>974</v>
      </c>
      <c r="O38" s="28">
        <v>1090</v>
      </c>
      <c r="P38" s="45">
        <v>0.10642201834862386</v>
      </c>
      <c r="R38" s="107">
        <v>107</v>
      </c>
      <c r="S38" s="107">
        <v>955</v>
      </c>
      <c r="T38" s="28">
        <v>1062</v>
      </c>
      <c r="U38" s="45">
        <v>0.1007532956685499</v>
      </c>
      <c r="W38" s="107">
        <v>130</v>
      </c>
      <c r="X38" s="107">
        <v>1098</v>
      </c>
      <c r="Y38" s="28">
        <v>1228</v>
      </c>
      <c r="Z38" s="45">
        <v>0.10586319218241043</v>
      </c>
      <c r="AA38" s="121"/>
    </row>
    <row r="39" spans="2:27" ht="12" customHeight="1">
      <c r="B39" s="43" t="s">
        <v>262</v>
      </c>
      <c r="C39" s="107">
        <v>0</v>
      </c>
      <c r="D39" s="107">
        <v>0</v>
      </c>
      <c r="E39" s="28">
        <v>0</v>
      </c>
      <c r="F39" s="45" t="s">
        <v>284</v>
      </c>
      <c r="H39" s="107">
        <v>0</v>
      </c>
      <c r="I39" s="107">
        <v>0</v>
      </c>
      <c r="J39" s="28">
        <v>0</v>
      </c>
      <c r="K39" s="45" t="s">
        <v>284</v>
      </c>
      <c r="M39" s="107">
        <v>0</v>
      </c>
      <c r="N39" s="107">
        <v>0</v>
      </c>
      <c r="O39" s="28">
        <v>0</v>
      </c>
      <c r="P39" s="45" t="s">
        <v>284</v>
      </c>
      <c r="R39" s="107">
        <v>0</v>
      </c>
      <c r="S39" s="107">
        <v>0</v>
      </c>
      <c r="T39" s="28">
        <v>0</v>
      </c>
      <c r="U39" s="45" t="s">
        <v>284</v>
      </c>
      <c r="W39" s="107">
        <v>0</v>
      </c>
      <c r="X39" s="107">
        <v>1</v>
      </c>
      <c r="Y39" s="28">
        <v>1</v>
      </c>
      <c r="Z39" s="45">
        <v>0</v>
      </c>
      <c r="AA39" s="121"/>
    </row>
    <row r="40" spans="2:27" ht="12" customHeight="1">
      <c r="B40" s="43" t="s">
        <v>70</v>
      </c>
      <c r="C40" s="107">
        <v>0</v>
      </c>
      <c r="D40" s="107">
        <v>21</v>
      </c>
      <c r="E40" s="28">
        <v>21</v>
      </c>
      <c r="F40" s="45">
        <v>0</v>
      </c>
      <c r="H40" s="107">
        <v>0</v>
      </c>
      <c r="I40" s="107">
        <v>27</v>
      </c>
      <c r="J40" s="28">
        <v>27</v>
      </c>
      <c r="K40" s="45">
        <v>0</v>
      </c>
      <c r="M40" s="107">
        <v>0</v>
      </c>
      <c r="N40" s="107">
        <v>29</v>
      </c>
      <c r="O40" s="28">
        <v>29</v>
      </c>
      <c r="P40" s="45">
        <v>0</v>
      </c>
      <c r="R40" s="107">
        <v>0</v>
      </c>
      <c r="S40" s="107">
        <v>25</v>
      </c>
      <c r="T40" s="28">
        <v>25</v>
      </c>
      <c r="U40" s="45">
        <v>0</v>
      </c>
      <c r="W40" s="107">
        <v>0</v>
      </c>
      <c r="X40" s="107">
        <v>20</v>
      </c>
      <c r="Y40" s="28">
        <v>20</v>
      </c>
      <c r="Z40" s="45">
        <v>0</v>
      </c>
      <c r="AA40" s="121"/>
    </row>
    <row r="41" spans="2:27" ht="12" customHeight="1">
      <c r="B41" s="43" t="s">
        <v>71</v>
      </c>
      <c r="C41" s="107">
        <v>0</v>
      </c>
      <c r="D41" s="107">
        <v>32</v>
      </c>
      <c r="E41" s="28">
        <v>32</v>
      </c>
      <c r="F41" s="45">
        <v>0</v>
      </c>
      <c r="H41" s="107">
        <v>0</v>
      </c>
      <c r="I41" s="107">
        <v>23</v>
      </c>
      <c r="J41" s="28">
        <v>23</v>
      </c>
      <c r="K41" s="45">
        <v>0</v>
      </c>
      <c r="M41" s="107">
        <v>0</v>
      </c>
      <c r="N41" s="107">
        <v>36</v>
      </c>
      <c r="O41" s="28">
        <v>36</v>
      </c>
      <c r="P41" s="45">
        <v>0</v>
      </c>
      <c r="R41" s="107">
        <v>0</v>
      </c>
      <c r="S41" s="107">
        <v>23</v>
      </c>
      <c r="T41" s="28">
        <v>23</v>
      </c>
      <c r="U41" s="45">
        <v>0</v>
      </c>
      <c r="W41" s="107">
        <v>0</v>
      </c>
      <c r="X41" s="107">
        <v>28</v>
      </c>
      <c r="Y41" s="28">
        <v>28</v>
      </c>
      <c r="Z41" s="45">
        <v>0</v>
      </c>
      <c r="AA41" s="121"/>
    </row>
    <row r="42" spans="2:27" ht="12" customHeight="1">
      <c r="B42" s="43" t="s">
        <v>72</v>
      </c>
      <c r="C42" s="107">
        <v>0</v>
      </c>
      <c r="D42" s="107">
        <v>26</v>
      </c>
      <c r="E42" s="28">
        <v>26</v>
      </c>
      <c r="F42" s="45">
        <v>0</v>
      </c>
      <c r="H42" s="107">
        <v>0</v>
      </c>
      <c r="I42" s="107">
        <v>32</v>
      </c>
      <c r="J42" s="28">
        <v>32</v>
      </c>
      <c r="K42" s="45">
        <v>0</v>
      </c>
      <c r="M42" s="107">
        <v>0</v>
      </c>
      <c r="N42" s="107">
        <v>37</v>
      </c>
      <c r="O42" s="28">
        <v>37</v>
      </c>
      <c r="P42" s="45">
        <v>0</v>
      </c>
      <c r="R42" s="107">
        <v>0</v>
      </c>
      <c r="S42" s="107">
        <v>35</v>
      </c>
      <c r="T42" s="28">
        <v>35</v>
      </c>
      <c r="U42" s="45">
        <v>0</v>
      </c>
      <c r="W42" s="107">
        <v>0</v>
      </c>
      <c r="X42" s="107">
        <v>38</v>
      </c>
      <c r="Y42" s="28">
        <v>38</v>
      </c>
      <c r="Z42" s="45">
        <v>0</v>
      </c>
      <c r="AA42" s="121"/>
    </row>
    <row r="43" spans="2:27" ht="12" customHeight="1">
      <c r="B43" s="43" t="s">
        <v>73</v>
      </c>
      <c r="C43" s="107">
        <v>10</v>
      </c>
      <c r="D43" s="107">
        <v>331</v>
      </c>
      <c r="E43" s="28">
        <v>341</v>
      </c>
      <c r="F43" s="45">
        <v>0.02932551319648094</v>
      </c>
      <c r="H43" s="107">
        <v>1</v>
      </c>
      <c r="I43" s="107">
        <v>392</v>
      </c>
      <c r="J43" s="28">
        <v>393</v>
      </c>
      <c r="K43" s="45">
        <v>0.002544529262086514</v>
      </c>
      <c r="M43" s="107">
        <v>1</v>
      </c>
      <c r="N43" s="107">
        <v>574</v>
      </c>
      <c r="O43" s="28">
        <v>575</v>
      </c>
      <c r="P43" s="45">
        <v>0.0017391304347826088</v>
      </c>
      <c r="R43" s="107">
        <v>3</v>
      </c>
      <c r="S43" s="107">
        <v>703</v>
      </c>
      <c r="T43" s="28">
        <v>706</v>
      </c>
      <c r="U43" s="45">
        <v>0.00424929178470255</v>
      </c>
      <c r="W43" s="107">
        <v>10</v>
      </c>
      <c r="X43" s="107">
        <v>969</v>
      </c>
      <c r="Y43" s="28">
        <v>979</v>
      </c>
      <c r="Z43" s="45">
        <v>0.010214504596527068</v>
      </c>
      <c r="AA43" s="121"/>
    </row>
    <row r="44" spans="2:27" ht="12" customHeight="1">
      <c r="B44" s="163" t="s">
        <v>74</v>
      </c>
      <c r="C44" s="107">
        <v>0</v>
      </c>
      <c r="D44" s="107">
        <v>7</v>
      </c>
      <c r="E44" s="28">
        <v>7</v>
      </c>
      <c r="F44" s="45">
        <v>0</v>
      </c>
      <c r="H44" s="107">
        <v>0</v>
      </c>
      <c r="I44" s="107">
        <v>0</v>
      </c>
      <c r="J44" s="28">
        <v>0</v>
      </c>
      <c r="K44" s="45" t="s">
        <v>284</v>
      </c>
      <c r="M44" s="107">
        <v>0</v>
      </c>
      <c r="N44" s="107">
        <v>5</v>
      </c>
      <c r="O44" s="28">
        <v>5</v>
      </c>
      <c r="P44" s="45">
        <v>0</v>
      </c>
      <c r="R44" s="107">
        <v>0</v>
      </c>
      <c r="S44" s="107">
        <v>4</v>
      </c>
      <c r="T44" s="28">
        <v>4</v>
      </c>
      <c r="U44" s="45">
        <v>0</v>
      </c>
      <c r="W44" s="107">
        <v>0</v>
      </c>
      <c r="X44" s="107">
        <v>9</v>
      </c>
      <c r="Y44" s="28">
        <v>9</v>
      </c>
      <c r="Z44" s="45">
        <v>0</v>
      </c>
      <c r="AA44" s="121"/>
    </row>
    <row r="45" spans="2:27" ht="12" customHeight="1">
      <c r="B45" s="43" t="s">
        <v>196</v>
      </c>
      <c r="C45" s="107">
        <v>0</v>
      </c>
      <c r="D45" s="107">
        <v>0</v>
      </c>
      <c r="E45" s="28">
        <v>0</v>
      </c>
      <c r="F45" s="45" t="s">
        <v>284</v>
      </c>
      <c r="H45" s="107">
        <v>0</v>
      </c>
      <c r="I45" s="107">
        <v>0</v>
      </c>
      <c r="J45" s="28">
        <v>0</v>
      </c>
      <c r="K45" s="45" t="s">
        <v>284</v>
      </c>
      <c r="M45" s="107">
        <v>0</v>
      </c>
      <c r="N45" s="107">
        <v>1</v>
      </c>
      <c r="O45" s="28">
        <v>1</v>
      </c>
      <c r="P45" s="45">
        <v>0</v>
      </c>
      <c r="R45" s="107">
        <v>0</v>
      </c>
      <c r="S45" s="107">
        <v>0</v>
      </c>
      <c r="T45" s="28">
        <v>0</v>
      </c>
      <c r="U45" s="45" t="s">
        <v>284</v>
      </c>
      <c r="W45" s="107">
        <v>0</v>
      </c>
      <c r="X45" s="107">
        <v>1</v>
      </c>
      <c r="Y45" s="28">
        <v>1</v>
      </c>
      <c r="Z45" s="45">
        <v>0</v>
      </c>
      <c r="AA45" s="121"/>
    </row>
    <row r="46" spans="2:27" ht="6" customHeight="1">
      <c r="B46" s="41"/>
      <c r="C46" s="44"/>
      <c r="D46" s="77"/>
      <c r="E46" s="77"/>
      <c r="F46" s="122"/>
      <c r="H46" s="44"/>
      <c r="I46" s="77"/>
      <c r="J46" s="77"/>
      <c r="K46" s="122"/>
      <c r="M46" s="44"/>
      <c r="N46" s="77"/>
      <c r="O46" s="77"/>
      <c r="P46" s="122"/>
      <c r="R46" s="44"/>
      <c r="S46" s="77"/>
      <c r="T46" s="77"/>
      <c r="U46" s="122"/>
      <c r="W46" s="44"/>
      <c r="X46" s="77"/>
      <c r="Y46" s="77"/>
      <c r="Z46" s="122"/>
      <c r="AA46" s="119"/>
    </row>
    <row r="47" spans="2:27" ht="12" customHeight="1">
      <c r="B47" s="42" t="s">
        <v>17</v>
      </c>
      <c r="C47" s="81">
        <v>4146</v>
      </c>
      <c r="D47" s="81">
        <v>183919</v>
      </c>
      <c r="E47" s="28">
        <v>188065</v>
      </c>
      <c r="F47" s="29">
        <v>0.022045569351022254</v>
      </c>
      <c r="H47" s="81">
        <v>8233</v>
      </c>
      <c r="I47" s="81">
        <v>162623</v>
      </c>
      <c r="J47" s="28">
        <v>170856</v>
      </c>
      <c r="K47" s="29">
        <v>0.04818677716907806</v>
      </c>
      <c r="M47" s="81">
        <v>8816</v>
      </c>
      <c r="N47" s="81">
        <v>152506</v>
      </c>
      <c r="O47" s="28">
        <v>161322</v>
      </c>
      <c r="P47" s="29">
        <v>0.05464846704107313</v>
      </c>
      <c r="R47" s="81">
        <v>6879</v>
      </c>
      <c r="S47" s="81">
        <v>145944</v>
      </c>
      <c r="T47" s="28">
        <v>152823</v>
      </c>
      <c r="U47" s="29">
        <v>0.0450128580122102</v>
      </c>
      <c r="W47" s="81">
        <v>5149</v>
      </c>
      <c r="X47" s="81">
        <v>143290</v>
      </c>
      <c r="Y47" s="28">
        <v>148439</v>
      </c>
      <c r="Z47" s="29">
        <v>0.03468764947217375</v>
      </c>
      <c r="AA47" s="116"/>
    </row>
    <row r="48" spans="2:27" ht="12" customHeight="1">
      <c r="B48" s="43" t="s">
        <v>18</v>
      </c>
      <c r="C48" s="107">
        <v>53</v>
      </c>
      <c r="D48" s="107">
        <v>37831</v>
      </c>
      <c r="E48" s="28">
        <v>37884</v>
      </c>
      <c r="F48" s="45">
        <v>0.0013990074965684722</v>
      </c>
      <c r="H48" s="107">
        <v>79</v>
      </c>
      <c r="I48" s="107">
        <v>31259</v>
      </c>
      <c r="J48" s="28">
        <v>31338</v>
      </c>
      <c r="K48" s="45">
        <v>0.0025209011423830492</v>
      </c>
      <c r="M48" s="107">
        <v>70</v>
      </c>
      <c r="N48" s="107">
        <v>29843</v>
      </c>
      <c r="O48" s="28">
        <v>29913</v>
      </c>
      <c r="P48" s="45">
        <v>0.0023401196804065123</v>
      </c>
      <c r="R48" s="107">
        <v>54</v>
      </c>
      <c r="S48" s="107">
        <v>26346</v>
      </c>
      <c r="T48" s="28">
        <v>26400</v>
      </c>
      <c r="U48" s="45">
        <v>0.0020454545454545456</v>
      </c>
      <c r="W48" s="107">
        <v>73</v>
      </c>
      <c r="X48" s="107">
        <v>27566</v>
      </c>
      <c r="Y48" s="28">
        <v>27639</v>
      </c>
      <c r="Z48" s="45">
        <v>0.0026411954122797497</v>
      </c>
      <c r="AA48" s="121"/>
    </row>
    <row r="49" spans="2:27" ht="12" customHeight="1">
      <c r="B49" s="43" t="s">
        <v>19</v>
      </c>
      <c r="C49" s="107">
        <v>159</v>
      </c>
      <c r="D49" s="107">
        <v>3648</v>
      </c>
      <c r="E49" s="28">
        <v>3807</v>
      </c>
      <c r="F49" s="45">
        <v>0.04176516942474389</v>
      </c>
      <c r="H49" s="107">
        <v>332</v>
      </c>
      <c r="I49" s="107">
        <v>2432</v>
      </c>
      <c r="J49" s="28">
        <v>2764</v>
      </c>
      <c r="K49" s="45">
        <v>0.12011577424023155</v>
      </c>
      <c r="M49" s="107">
        <v>445</v>
      </c>
      <c r="N49" s="107">
        <v>2354</v>
      </c>
      <c r="O49" s="28">
        <v>2799</v>
      </c>
      <c r="P49" s="45">
        <v>0.15898535191139693</v>
      </c>
      <c r="R49" s="107">
        <v>284</v>
      </c>
      <c r="S49" s="107">
        <v>2935</v>
      </c>
      <c r="T49" s="28">
        <v>3219</v>
      </c>
      <c r="U49" s="45">
        <v>0.08822615719167444</v>
      </c>
      <c r="W49" s="107">
        <v>328</v>
      </c>
      <c r="X49" s="107">
        <v>3314</v>
      </c>
      <c r="Y49" s="28">
        <v>3642</v>
      </c>
      <c r="Z49" s="45">
        <v>0.0900604063701263</v>
      </c>
      <c r="AA49" s="121"/>
    </row>
    <row r="50" spans="2:27" ht="12" customHeight="1">
      <c r="B50" s="43" t="s">
        <v>20</v>
      </c>
      <c r="C50" s="107">
        <v>56</v>
      </c>
      <c r="D50" s="107">
        <v>22671</v>
      </c>
      <c r="E50" s="28">
        <v>22727</v>
      </c>
      <c r="F50" s="45">
        <v>0.00246402956835482</v>
      </c>
      <c r="H50" s="107">
        <v>31</v>
      </c>
      <c r="I50" s="107">
        <v>17453</v>
      </c>
      <c r="J50" s="28">
        <v>17484</v>
      </c>
      <c r="K50" s="45">
        <v>0.0017730496453900709</v>
      </c>
      <c r="M50" s="107">
        <v>38</v>
      </c>
      <c r="N50" s="107">
        <v>16572</v>
      </c>
      <c r="O50" s="28">
        <v>16610</v>
      </c>
      <c r="P50" s="45">
        <v>0.002287778446718844</v>
      </c>
      <c r="R50" s="107">
        <v>34</v>
      </c>
      <c r="S50" s="107">
        <v>18366</v>
      </c>
      <c r="T50" s="28">
        <v>18400</v>
      </c>
      <c r="U50" s="45">
        <v>0.0018478260869565217</v>
      </c>
      <c r="W50" s="107">
        <v>21</v>
      </c>
      <c r="X50" s="107">
        <v>18266</v>
      </c>
      <c r="Y50" s="28">
        <v>18287</v>
      </c>
      <c r="Z50" s="45">
        <v>0.001148356756165582</v>
      </c>
      <c r="AA50" s="121"/>
    </row>
    <row r="51" spans="2:27" ht="12" customHeight="1">
      <c r="B51" s="43" t="s">
        <v>21</v>
      </c>
      <c r="C51" s="107">
        <v>38</v>
      </c>
      <c r="D51" s="107">
        <v>20832</v>
      </c>
      <c r="E51" s="28">
        <v>20870</v>
      </c>
      <c r="F51" s="45">
        <v>0.0018207954000958313</v>
      </c>
      <c r="H51" s="107">
        <v>67</v>
      </c>
      <c r="I51" s="107">
        <v>24958</v>
      </c>
      <c r="J51" s="28">
        <v>25025</v>
      </c>
      <c r="K51" s="45">
        <v>0.0026773226773226773</v>
      </c>
      <c r="M51" s="107">
        <v>77</v>
      </c>
      <c r="N51" s="107">
        <v>13762</v>
      </c>
      <c r="O51" s="28">
        <v>13839</v>
      </c>
      <c r="P51" s="45">
        <v>0.00556398583712696</v>
      </c>
      <c r="R51" s="107">
        <v>75</v>
      </c>
      <c r="S51" s="107">
        <v>14788</v>
      </c>
      <c r="T51" s="28">
        <v>14863</v>
      </c>
      <c r="U51" s="45">
        <v>0.005046087600080737</v>
      </c>
      <c r="W51" s="107">
        <v>44</v>
      </c>
      <c r="X51" s="107">
        <v>15229</v>
      </c>
      <c r="Y51" s="28">
        <v>15273</v>
      </c>
      <c r="Z51" s="45">
        <v>0.002880900936292804</v>
      </c>
      <c r="AA51" s="121"/>
    </row>
    <row r="52" spans="2:27" ht="12" customHeight="1">
      <c r="B52" s="43" t="s">
        <v>22</v>
      </c>
      <c r="C52" s="107">
        <v>2929</v>
      </c>
      <c r="D52" s="107">
        <v>60163</v>
      </c>
      <c r="E52" s="28">
        <v>63092</v>
      </c>
      <c r="F52" s="45">
        <v>0.04642426932099157</v>
      </c>
      <c r="H52" s="107">
        <v>5887</v>
      </c>
      <c r="I52" s="107">
        <v>47693</v>
      </c>
      <c r="J52" s="28">
        <v>53580</v>
      </c>
      <c r="K52" s="45">
        <v>0.10987308697275103</v>
      </c>
      <c r="M52" s="107">
        <v>5770</v>
      </c>
      <c r="N52" s="107">
        <v>53007</v>
      </c>
      <c r="O52" s="28">
        <v>58777</v>
      </c>
      <c r="P52" s="45">
        <v>0.09816765061163381</v>
      </c>
      <c r="R52" s="107">
        <v>3327</v>
      </c>
      <c r="S52" s="107">
        <v>46567</v>
      </c>
      <c r="T52" s="28">
        <v>49894</v>
      </c>
      <c r="U52" s="45">
        <v>0.06668136449272458</v>
      </c>
      <c r="W52" s="107">
        <v>3771</v>
      </c>
      <c r="X52" s="107">
        <v>49843</v>
      </c>
      <c r="Y52" s="28">
        <v>53614</v>
      </c>
      <c r="Z52" s="45">
        <v>0.07033610624090722</v>
      </c>
      <c r="AA52" s="121"/>
    </row>
    <row r="53" spans="2:27" ht="12" customHeight="1">
      <c r="B53" s="43" t="s">
        <v>23</v>
      </c>
      <c r="C53" s="107">
        <v>20</v>
      </c>
      <c r="D53" s="107">
        <v>5096</v>
      </c>
      <c r="E53" s="28">
        <v>5116</v>
      </c>
      <c r="F53" s="45">
        <v>0.003909304143862392</v>
      </c>
      <c r="H53" s="107">
        <v>33</v>
      </c>
      <c r="I53" s="107">
        <v>5367</v>
      </c>
      <c r="J53" s="28">
        <v>5400</v>
      </c>
      <c r="K53" s="45">
        <v>0.006111111111111111</v>
      </c>
      <c r="M53" s="107">
        <v>37</v>
      </c>
      <c r="N53" s="107">
        <v>5331</v>
      </c>
      <c r="O53" s="28">
        <v>5368</v>
      </c>
      <c r="P53" s="45">
        <v>0.006892697466467959</v>
      </c>
      <c r="R53" s="107">
        <v>32</v>
      </c>
      <c r="S53" s="107">
        <v>5124</v>
      </c>
      <c r="T53" s="28">
        <v>5156</v>
      </c>
      <c r="U53" s="45">
        <v>0.0062063615205585725</v>
      </c>
      <c r="W53" s="107">
        <v>18</v>
      </c>
      <c r="X53" s="107">
        <v>4624</v>
      </c>
      <c r="Y53" s="28">
        <v>4642</v>
      </c>
      <c r="Z53" s="45">
        <v>0.003877638948728996</v>
      </c>
      <c r="AA53" s="121"/>
    </row>
    <row r="54" spans="2:27" ht="12" customHeight="1">
      <c r="B54" s="43" t="s">
        <v>75</v>
      </c>
      <c r="C54" s="107">
        <v>0</v>
      </c>
      <c r="D54" s="107">
        <v>102</v>
      </c>
      <c r="E54" s="28">
        <v>102</v>
      </c>
      <c r="F54" s="45">
        <v>0</v>
      </c>
      <c r="H54" s="107">
        <v>0</v>
      </c>
      <c r="I54" s="107">
        <v>81</v>
      </c>
      <c r="J54" s="28">
        <v>81</v>
      </c>
      <c r="K54" s="45">
        <v>0</v>
      </c>
      <c r="M54" s="107">
        <v>0</v>
      </c>
      <c r="N54" s="107">
        <v>113</v>
      </c>
      <c r="O54" s="28">
        <v>113</v>
      </c>
      <c r="P54" s="45">
        <v>0</v>
      </c>
      <c r="R54" s="107">
        <v>0</v>
      </c>
      <c r="S54" s="107">
        <v>126</v>
      </c>
      <c r="T54" s="28">
        <v>126</v>
      </c>
      <c r="U54" s="45">
        <v>0</v>
      </c>
      <c r="W54" s="107">
        <v>0</v>
      </c>
      <c r="X54" s="107">
        <v>139</v>
      </c>
      <c r="Y54" s="28">
        <v>139</v>
      </c>
      <c r="Z54" s="45">
        <v>0</v>
      </c>
      <c r="AA54" s="121"/>
    </row>
    <row r="55" spans="2:27" ht="12" customHeight="1">
      <c r="B55" s="43" t="s">
        <v>24</v>
      </c>
      <c r="C55" s="107">
        <v>5</v>
      </c>
      <c r="D55" s="107">
        <v>1850</v>
      </c>
      <c r="E55" s="28">
        <v>1855</v>
      </c>
      <c r="F55" s="45">
        <v>0.0026954177897574125</v>
      </c>
      <c r="H55" s="107">
        <v>15</v>
      </c>
      <c r="I55" s="107">
        <v>1127</v>
      </c>
      <c r="J55" s="28">
        <v>1142</v>
      </c>
      <c r="K55" s="45">
        <v>0.013134851138353765</v>
      </c>
      <c r="M55" s="107">
        <v>17</v>
      </c>
      <c r="N55" s="107">
        <v>1448</v>
      </c>
      <c r="O55" s="28">
        <v>1465</v>
      </c>
      <c r="P55" s="45">
        <v>0.011604095563139932</v>
      </c>
      <c r="R55" s="107">
        <v>22</v>
      </c>
      <c r="S55" s="107">
        <v>1187</v>
      </c>
      <c r="T55" s="28">
        <v>1209</v>
      </c>
      <c r="U55" s="45">
        <v>0.018196856906534328</v>
      </c>
      <c r="W55" s="107">
        <v>8</v>
      </c>
      <c r="X55" s="107">
        <v>1230</v>
      </c>
      <c r="Y55" s="28">
        <v>1238</v>
      </c>
      <c r="Z55" s="45">
        <v>0.006462035541195477</v>
      </c>
      <c r="AA55" s="121"/>
    </row>
    <row r="56" spans="2:27" ht="12" customHeight="1">
      <c r="B56" s="43" t="s">
        <v>25</v>
      </c>
      <c r="C56" s="107">
        <v>834</v>
      </c>
      <c r="D56" s="107">
        <v>20281</v>
      </c>
      <c r="E56" s="28">
        <v>21115</v>
      </c>
      <c r="F56" s="45">
        <v>0.039497987212881835</v>
      </c>
      <c r="H56" s="107">
        <v>1710</v>
      </c>
      <c r="I56" s="107">
        <v>23363</v>
      </c>
      <c r="J56" s="28">
        <v>25073</v>
      </c>
      <c r="K56" s="45">
        <v>0.06820085350775734</v>
      </c>
      <c r="M56" s="107">
        <v>2292</v>
      </c>
      <c r="N56" s="107">
        <v>20440</v>
      </c>
      <c r="O56" s="28">
        <v>22732</v>
      </c>
      <c r="P56" s="45">
        <v>0.10082702797818054</v>
      </c>
      <c r="R56" s="107">
        <v>2986</v>
      </c>
      <c r="S56" s="107">
        <v>20687</v>
      </c>
      <c r="T56" s="28">
        <v>23673</v>
      </c>
      <c r="U56" s="45">
        <v>0.12613525957842267</v>
      </c>
      <c r="W56" s="107">
        <v>821</v>
      </c>
      <c r="X56" s="107">
        <v>13042</v>
      </c>
      <c r="Y56" s="28">
        <v>13863</v>
      </c>
      <c r="Z56" s="45">
        <v>0.05922239053595903</v>
      </c>
      <c r="AA56" s="121"/>
    </row>
    <row r="57" spans="2:27" ht="12" customHeight="1">
      <c r="B57" s="43" t="s">
        <v>76</v>
      </c>
      <c r="C57" s="107">
        <v>0</v>
      </c>
      <c r="D57" s="107">
        <v>21</v>
      </c>
      <c r="E57" s="28">
        <v>21</v>
      </c>
      <c r="F57" s="45">
        <v>0</v>
      </c>
      <c r="H57" s="107">
        <v>0</v>
      </c>
      <c r="I57" s="107">
        <v>16</v>
      </c>
      <c r="J57" s="28">
        <v>16</v>
      </c>
      <c r="K57" s="45">
        <v>0</v>
      </c>
      <c r="M57" s="107">
        <v>0</v>
      </c>
      <c r="N57" s="107">
        <v>23</v>
      </c>
      <c r="O57" s="28">
        <v>23</v>
      </c>
      <c r="P57" s="45">
        <v>0</v>
      </c>
      <c r="R57" s="107">
        <v>0</v>
      </c>
      <c r="S57" s="107">
        <v>20</v>
      </c>
      <c r="T57" s="28">
        <v>20</v>
      </c>
      <c r="U57" s="45">
        <v>0</v>
      </c>
      <c r="W57" s="107">
        <v>0</v>
      </c>
      <c r="X57" s="107">
        <v>18</v>
      </c>
      <c r="Y57" s="28">
        <v>18</v>
      </c>
      <c r="Z57" s="45">
        <v>0</v>
      </c>
      <c r="AA57" s="121"/>
    </row>
    <row r="58" spans="2:27" ht="12" customHeight="1">
      <c r="B58" s="43" t="s">
        <v>26</v>
      </c>
      <c r="C58" s="107">
        <v>0</v>
      </c>
      <c r="D58" s="107">
        <v>3782</v>
      </c>
      <c r="E58" s="28">
        <v>3782</v>
      </c>
      <c r="F58" s="45">
        <v>0</v>
      </c>
      <c r="H58" s="107">
        <v>1</v>
      </c>
      <c r="I58" s="107">
        <v>3512</v>
      </c>
      <c r="J58" s="28">
        <v>3513</v>
      </c>
      <c r="K58" s="45">
        <v>0.0002846569883290635</v>
      </c>
      <c r="M58" s="107">
        <v>7</v>
      </c>
      <c r="N58" s="107">
        <v>4207</v>
      </c>
      <c r="O58" s="28">
        <v>4214</v>
      </c>
      <c r="P58" s="45">
        <v>0.0016611295681063123</v>
      </c>
      <c r="R58" s="107">
        <v>5</v>
      </c>
      <c r="S58" s="107">
        <v>4106</v>
      </c>
      <c r="T58" s="28">
        <v>4111</v>
      </c>
      <c r="U58" s="45">
        <v>0.0012162490878131842</v>
      </c>
      <c r="W58" s="107">
        <v>1</v>
      </c>
      <c r="X58" s="107">
        <v>4431</v>
      </c>
      <c r="Y58" s="28">
        <v>4432</v>
      </c>
      <c r="Z58" s="45">
        <v>0.0002256317689530686</v>
      </c>
      <c r="AA58" s="121"/>
    </row>
    <row r="59" spans="2:27" ht="12" customHeight="1">
      <c r="B59" s="43" t="s">
        <v>27</v>
      </c>
      <c r="C59" s="107">
        <v>52</v>
      </c>
      <c r="D59" s="107">
        <v>7642</v>
      </c>
      <c r="E59" s="28">
        <v>7694</v>
      </c>
      <c r="F59" s="45">
        <v>0.006758513127112035</v>
      </c>
      <c r="H59" s="107">
        <v>78</v>
      </c>
      <c r="I59" s="107">
        <v>5362</v>
      </c>
      <c r="J59" s="28">
        <v>5440</v>
      </c>
      <c r="K59" s="45">
        <v>0.014338235294117646</v>
      </c>
      <c r="M59" s="107">
        <v>63</v>
      </c>
      <c r="N59" s="107">
        <v>5406</v>
      </c>
      <c r="O59" s="28">
        <v>5469</v>
      </c>
      <c r="P59" s="45">
        <v>0.01151947339550192</v>
      </c>
      <c r="R59" s="107">
        <v>60</v>
      </c>
      <c r="S59" s="107">
        <v>5692</v>
      </c>
      <c r="T59" s="28">
        <v>5752</v>
      </c>
      <c r="U59" s="45">
        <v>0.01043115438108484</v>
      </c>
      <c r="W59" s="107">
        <v>64</v>
      </c>
      <c r="X59" s="107">
        <v>5588</v>
      </c>
      <c r="Y59" s="28">
        <v>5652</v>
      </c>
      <c r="Z59" s="45">
        <v>0.01132342533616419</v>
      </c>
      <c r="AA59" s="121"/>
    </row>
    <row r="60" spans="2:27" ht="6" customHeight="1">
      <c r="B60" s="43"/>
      <c r="C60" s="49"/>
      <c r="D60" s="123"/>
      <c r="E60" s="123"/>
      <c r="F60" s="124"/>
      <c r="H60" s="49"/>
      <c r="I60" s="123"/>
      <c r="J60" s="123"/>
      <c r="K60" s="124"/>
      <c r="M60" s="49"/>
      <c r="N60" s="123"/>
      <c r="O60" s="123"/>
      <c r="P60" s="124"/>
      <c r="R60" s="49"/>
      <c r="S60" s="123"/>
      <c r="T60" s="123"/>
      <c r="U60" s="124"/>
      <c r="W60" s="49"/>
      <c r="X60" s="123"/>
      <c r="Y60" s="123"/>
      <c r="Z60" s="124"/>
      <c r="AA60" s="119"/>
    </row>
    <row r="61" spans="2:27" ht="12" customHeight="1">
      <c r="B61" s="51" t="s">
        <v>28</v>
      </c>
      <c r="C61" s="81">
        <v>258</v>
      </c>
      <c r="D61" s="81">
        <v>199090</v>
      </c>
      <c r="E61" s="28">
        <v>199348</v>
      </c>
      <c r="F61" s="29">
        <v>0.0012942191544434857</v>
      </c>
      <c r="H61" s="81">
        <v>372</v>
      </c>
      <c r="I61" s="81">
        <v>210502</v>
      </c>
      <c r="J61" s="28">
        <v>210874</v>
      </c>
      <c r="K61" s="29">
        <v>0.0017640866109619963</v>
      </c>
      <c r="M61" s="81">
        <v>374</v>
      </c>
      <c r="N61" s="81">
        <v>206111</v>
      </c>
      <c r="O61" s="28">
        <v>206485</v>
      </c>
      <c r="P61" s="29">
        <v>0.0018112695837470033</v>
      </c>
      <c r="R61" s="81">
        <v>344</v>
      </c>
      <c r="S61" s="81">
        <v>183226</v>
      </c>
      <c r="T61" s="28">
        <v>183570</v>
      </c>
      <c r="U61" s="29">
        <v>0.00187394454431552</v>
      </c>
      <c r="W61" s="81">
        <v>302</v>
      </c>
      <c r="X61" s="81">
        <v>150660</v>
      </c>
      <c r="Y61" s="28">
        <v>150962</v>
      </c>
      <c r="Z61" s="29">
        <v>0.0020005034379512723</v>
      </c>
      <c r="AA61" s="116"/>
    </row>
    <row r="62" spans="2:27" ht="12" customHeight="1">
      <c r="B62" s="43" t="s">
        <v>77</v>
      </c>
      <c r="C62" s="107">
        <v>0</v>
      </c>
      <c r="D62" s="107">
        <v>197</v>
      </c>
      <c r="E62" s="28">
        <v>197</v>
      </c>
      <c r="F62" s="45">
        <v>0</v>
      </c>
      <c r="H62" s="107">
        <v>0</v>
      </c>
      <c r="I62" s="107">
        <v>156</v>
      </c>
      <c r="J62" s="28">
        <v>156</v>
      </c>
      <c r="K62" s="45">
        <v>0</v>
      </c>
      <c r="M62" s="107">
        <v>0</v>
      </c>
      <c r="N62" s="107">
        <v>137</v>
      </c>
      <c r="O62" s="28">
        <v>137</v>
      </c>
      <c r="P62" s="45">
        <v>0</v>
      </c>
      <c r="R62" s="107">
        <v>5</v>
      </c>
      <c r="S62" s="107">
        <v>197</v>
      </c>
      <c r="T62" s="28">
        <v>202</v>
      </c>
      <c r="U62" s="45">
        <v>0.024752475247524754</v>
      </c>
      <c r="W62" s="107">
        <v>1</v>
      </c>
      <c r="X62" s="107">
        <v>194</v>
      </c>
      <c r="Y62" s="28">
        <v>195</v>
      </c>
      <c r="Z62" s="45">
        <v>0.005128205128205128</v>
      </c>
      <c r="AA62" s="121"/>
    </row>
    <row r="63" spans="2:27" ht="12" customHeight="1">
      <c r="B63" s="43" t="s">
        <v>78</v>
      </c>
      <c r="C63" s="107">
        <v>1</v>
      </c>
      <c r="D63" s="107">
        <v>23308</v>
      </c>
      <c r="E63" s="28">
        <v>23309</v>
      </c>
      <c r="F63" s="45">
        <v>4.290188339268094E-05</v>
      </c>
      <c r="H63" s="107">
        <v>1</v>
      </c>
      <c r="I63" s="107">
        <v>24839</v>
      </c>
      <c r="J63" s="28">
        <v>24840</v>
      </c>
      <c r="K63" s="45">
        <v>4.025764895330113E-05</v>
      </c>
      <c r="M63" s="107">
        <v>2</v>
      </c>
      <c r="N63" s="107">
        <v>32131</v>
      </c>
      <c r="O63" s="28">
        <v>32133</v>
      </c>
      <c r="P63" s="45">
        <v>6.224130955715308E-05</v>
      </c>
      <c r="R63" s="107">
        <v>1</v>
      </c>
      <c r="S63" s="107">
        <v>22153</v>
      </c>
      <c r="T63" s="28">
        <v>22154</v>
      </c>
      <c r="U63" s="45">
        <v>4.513857542655954E-05</v>
      </c>
      <c r="W63" s="107">
        <v>2</v>
      </c>
      <c r="X63" s="107">
        <v>17081</v>
      </c>
      <c r="Y63" s="28">
        <v>17083</v>
      </c>
      <c r="Z63" s="45">
        <v>0.00011707545513083183</v>
      </c>
      <c r="AA63" s="121"/>
    </row>
    <row r="64" spans="2:27" ht="12" customHeight="1">
      <c r="B64" s="43" t="s">
        <v>79</v>
      </c>
      <c r="C64" s="107">
        <v>0</v>
      </c>
      <c r="D64" s="107">
        <v>32</v>
      </c>
      <c r="E64" s="28">
        <v>32</v>
      </c>
      <c r="F64" s="45">
        <v>0</v>
      </c>
      <c r="H64" s="107">
        <v>0</v>
      </c>
      <c r="I64" s="107">
        <v>39</v>
      </c>
      <c r="J64" s="28">
        <v>39</v>
      </c>
      <c r="K64" s="45">
        <v>0</v>
      </c>
      <c r="M64" s="107">
        <v>0</v>
      </c>
      <c r="N64" s="107">
        <v>45</v>
      </c>
      <c r="O64" s="28">
        <v>45</v>
      </c>
      <c r="P64" s="45">
        <v>0</v>
      </c>
      <c r="R64" s="107">
        <v>0</v>
      </c>
      <c r="S64" s="107">
        <v>27</v>
      </c>
      <c r="T64" s="28">
        <v>27</v>
      </c>
      <c r="U64" s="45">
        <v>0</v>
      </c>
      <c r="W64" s="107">
        <v>0</v>
      </c>
      <c r="X64" s="107">
        <v>44</v>
      </c>
      <c r="Y64" s="28">
        <v>44</v>
      </c>
      <c r="Z64" s="45">
        <v>0</v>
      </c>
      <c r="AA64" s="121"/>
    </row>
    <row r="65" spans="2:27" ht="12" customHeight="1">
      <c r="B65" s="43" t="s">
        <v>80</v>
      </c>
      <c r="C65" s="107">
        <v>0</v>
      </c>
      <c r="D65" s="107">
        <v>3058</v>
      </c>
      <c r="E65" s="28">
        <v>3058</v>
      </c>
      <c r="F65" s="45">
        <v>0</v>
      </c>
      <c r="H65" s="107">
        <v>0</v>
      </c>
      <c r="I65" s="107">
        <v>3645</v>
      </c>
      <c r="J65" s="28">
        <v>3645</v>
      </c>
      <c r="K65" s="45">
        <v>0</v>
      </c>
      <c r="M65" s="107">
        <v>0</v>
      </c>
      <c r="N65" s="107">
        <v>2883</v>
      </c>
      <c r="O65" s="28">
        <v>2883</v>
      </c>
      <c r="P65" s="45">
        <v>0</v>
      </c>
      <c r="R65" s="107">
        <v>0</v>
      </c>
      <c r="S65" s="107">
        <v>1879</v>
      </c>
      <c r="T65" s="28">
        <v>1879</v>
      </c>
      <c r="U65" s="45">
        <v>0</v>
      </c>
      <c r="W65" s="107">
        <v>0</v>
      </c>
      <c r="X65" s="107">
        <v>1370</v>
      </c>
      <c r="Y65" s="28">
        <v>1370</v>
      </c>
      <c r="Z65" s="45">
        <v>0</v>
      </c>
      <c r="AA65" s="121"/>
    </row>
    <row r="66" spans="2:27" ht="12" customHeight="1">
      <c r="B66" s="43" t="s">
        <v>81</v>
      </c>
      <c r="C66" s="107">
        <v>1</v>
      </c>
      <c r="D66" s="107">
        <v>3667</v>
      </c>
      <c r="E66" s="28">
        <v>3668</v>
      </c>
      <c r="F66" s="45">
        <v>0.0002726281352235551</v>
      </c>
      <c r="H66" s="107">
        <v>1</v>
      </c>
      <c r="I66" s="107">
        <v>4769</v>
      </c>
      <c r="J66" s="28">
        <v>4770</v>
      </c>
      <c r="K66" s="45">
        <v>0.00020964360587002095</v>
      </c>
      <c r="M66" s="107">
        <v>1</v>
      </c>
      <c r="N66" s="107">
        <v>4291</v>
      </c>
      <c r="O66" s="28">
        <v>4292</v>
      </c>
      <c r="P66" s="45">
        <v>0.00023299161230195712</v>
      </c>
      <c r="R66" s="107">
        <v>3</v>
      </c>
      <c r="S66" s="107">
        <v>3470</v>
      </c>
      <c r="T66" s="28">
        <v>3473</v>
      </c>
      <c r="U66" s="45">
        <v>0.0008638065073423554</v>
      </c>
      <c r="W66" s="107">
        <v>2</v>
      </c>
      <c r="X66" s="107">
        <v>2953</v>
      </c>
      <c r="Y66" s="28">
        <v>2955</v>
      </c>
      <c r="Z66" s="45">
        <v>0.0006768189509306261</v>
      </c>
      <c r="AA66" s="121"/>
    </row>
    <row r="67" spans="2:27" ht="12" customHeight="1">
      <c r="B67" s="43" t="s">
        <v>82</v>
      </c>
      <c r="C67" s="107">
        <v>7</v>
      </c>
      <c r="D67" s="107">
        <v>281</v>
      </c>
      <c r="E67" s="28">
        <v>288</v>
      </c>
      <c r="F67" s="45">
        <v>0.024305555555555556</v>
      </c>
      <c r="H67" s="107">
        <v>5</v>
      </c>
      <c r="I67" s="107">
        <v>265</v>
      </c>
      <c r="J67" s="28">
        <v>270</v>
      </c>
      <c r="K67" s="45">
        <v>0.018518518518518517</v>
      </c>
      <c r="M67" s="107">
        <v>6</v>
      </c>
      <c r="N67" s="107">
        <v>233</v>
      </c>
      <c r="O67" s="28">
        <v>239</v>
      </c>
      <c r="P67" s="45">
        <v>0.02510460251046025</v>
      </c>
      <c r="R67" s="107">
        <v>0</v>
      </c>
      <c r="S67" s="107">
        <v>230</v>
      </c>
      <c r="T67" s="28">
        <v>230</v>
      </c>
      <c r="U67" s="45">
        <v>0</v>
      </c>
      <c r="W67" s="107">
        <v>2</v>
      </c>
      <c r="X67" s="107">
        <v>169</v>
      </c>
      <c r="Y67" s="28">
        <v>171</v>
      </c>
      <c r="Z67" s="45">
        <v>0.011695906432748537</v>
      </c>
      <c r="AA67" s="121"/>
    </row>
    <row r="68" spans="2:27" ht="12" customHeight="1">
      <c r="B68" s="43" t="s">
        <v>83</v>
      </c>
      <c r="C68" s="107">
        <v>1</v>
      </c>
      <c r="D68" s="107">
        <v>102</v>
      </c>
      <c r="E68" s="28">
        <v>103</v>
      </c>
      <c r="F68" s="45">
        <v>0.009708737864077669</v>
      </c>
      <c r="H68" s="107">
        <v>1</v>
      </c>
      <c r="I68" s="107">
        <v>97</v>
      </c>
      <c r="J68" s="28">
        <v>98</v>
      </c>
      <c r="K68" s="45">
        <v>0.01020408163265306</v>
      </c>
      <c r="M68" s="107">
        <v>1</v>
      </c>
      <c r="N68" s="107">
        <v>85</v>
      </c>
      <c r="O68" s="28">
        <v>86</v>
      </c>
      <c r="P68" s="45">
        <v>0.011627906976744186</v>
      </c>
      <c r="R68" s="107">
        <v>0</v>
      </c>
      <c r="S68" s="107">
        <v>79</v>
      </c>
      <c r="T68" s="28">
        <v>79</v>
      </c>
      <c r="U68" s="45">
        <v>0</v>
      </c>
      <c r="W68" s="107">
        <v>1</v>
      </c>
      <c r="X68" s="107">
        <v>84</v>
      </c>
      <c r="Y68" s="28">
        <v>85</v>
      </c>
      <c r="Z68" s="45">
        <v>0.011764705882352941</v>
      </c>
      <c r="AA68" s="121"/>
    </row>
    <row r="69" spans="2:27" ht="12" customHeight="1">
      <c r="B69" s="43" t="s">
        <v>29</v>
      </c>
      <c r="C69" s="107">
        <v>0</v>
      </c>
      <c r="D69" s="107">
        <v>669</v>
      </c>
      <c r="E69" s="28">
        <v>669</v>
      </c>
      <c r="F69" s="45">
        <v>0</v>
      </c>
      <c r="H69" s="107">
        <v>2</v>
      </c>
      <c r="I69" s="107">
        <v>655</v>
      </c>
      <c r="J69" s="28">
        <v>657</v>
      </c>
      <c r="K69" s="45">
        <v>0.0030441400304414</v>
      </c>
      <c r="M69" s="107">
        <v>1</v>
      </c>
      <c r="N69" s="107">
        <v>585</v>
      </c>
      <c r="O69" s="28">
        <v>586</v>
      </c>
      <c r="P69" s="45">
        <v>0.0017064846416382253</v>
      </c>
      <c r="R69" s="107">
        <v>0</v>
      </c>
      <c r="S69" s="107">
        <v>645</v>
      </c>
      <c r="T69" s="28">
        <v>645</v>
      </c>
      <c r="U69" s="45">
        <v>0</v>
      </c>
      <c r="W69" s="107">
        <v>1</v>
      </c>
      <c r="X69" s="107">
        <v>326</v>
      </c>
      <c r="Y69" s="28">
        <v>327</v>
      </c>
      <c r="Z69" s="45">
        <v>0.0030581039755351682</v>
      </c>
      <c r="AA69" s="121"/>
    </row>
    <row r="70" spans="2:27" ht="12" customHeight="1">
      <c r="B70" s="43" t="s">
        <v>84</v>
      </c>
      <c r="C70" s="107">
        <v>0</v>
      </c>
      <c r="D70" s="107">
        <v>2064</v>
      </c>
      <c r="E70" s="28">
        <v>2064</v>
      </c>
      <c r="F70" s="45">
        <v>0</v>
      </c>
      <c r="H70" s="107">
        <v>0</v>
      </c>
      <c r="I70" s="107">
        <v>2513</v>
      </c>
      <c r="J70" s="28">
        <v>2513</v>
      </c>
      <c r="K70" s="45">
        <v>0</v>
      </c>
      <c r="M70" s="107">
        <v>5</v>
      </c>
      <c r="N70" s="107">
        <v>1913</v>
      </c>
      <c r="O70" s="28">
        <v>1918</v>
      </c>
      <c r="P70" s="45">
        <v>0.0026068821689259644</v>
      </c>
      <c r="R70" s="107">
        <v>0</v>
      </c>
      <c r="S70" s="107">
        <v>1355</v>
      </c>
      <c r="T70" s="28">
        <v>1355</v>
      </c>
      <c r="U70" s="45">
        <v>0</v>
      </c>
      <c r="W70" s="107">
        <v>0</v>
      </c>
      <c r="X70" s="107">
        <v>734</v>
      </c>
      <c r="Y70" s="28">
        <v>734</v>
      </c>
      <c r="Z70" s="45">
        <v>0</v>
      </c>
      <c r="AA70" s="121"/>
    </row>
    <row r="71" spans="2:27" ht="12" customHeight="1">
      <c r="B71" s="43" t="s">
        <v>85</v>
      </c>
      <c r="C71" s="107">
        <v>1</v>
      </c>
      <c r="D71" s="107">
        <v>881</v>
      </c>
      <c r="E71" s="28">
        <v>882</v>
      </c>
      <c r="F71" s="45">
        <v>0.0011337868480725624</v>
      </c>
      <c r="H71" s="107">
        <v>0</v>
      </c>
      <c r="I71" s="107">
        <v>801</v>
      </c>
      <c r="J71" s="28">
        <v>801</v>
      </c>
      <c r="K71" s="45">
        <v>0</v>
      </c>
      <c r="M71" s="107">
        <v>2</v>
      </c>
      <c r="N71" s="107">
        <v>592</v>
      </c>
      <c r="O71" s="28">
        <v>594</v>
      </c>
      <c r="P71" s="45">
        <v>0.003367003367003367</v>
      </c>
      <c r="R71" s="107">
        <v>0</v>
      </c>
      <c r="S71" s="107">
        <v>455</v>
      </c>
      <c r="T71" s="28">
        <v>455</v>
      </c>
      <c r="U71" s="45">
        <v>0</v>
      </c>
      <c r="W71" s="107">
        <v>0</v>
      </c>
      <c r="X71" s="107">
        <v>305</v>
      </c>
      <c r="Y71" s="28">
        <v>305</v>
      </c>
      <c r="Z71" s="45">
        <v>0</v>
      </c>
      <c r="AA71" s="121"/>
    </row>
    <row r="72" spans="2:27" ht="12" customHeight="1">
      <c r="B72" s="43" t="s">
        <v>86</v>
      </c>
      <c r="C72" s="107">
        <v>0</v>
      </c>
      <c r="D72" s="107">
        <v>2903</v>
      </c>
      <c r="E72" s="28">
        <v>2903</v>
      </c>
      <c r="F72" s="45">
        <v>0</v>
      </c>
      <c r="H72" s="107">
        <v>0</v>
      </c>
      <c r="I72" s="107">
        <v>3326</v>
      </c>
      <c r="J72" s="28">
        <v>3326</v>
      </c>
      <c r="K72" s="45">
        <v>0</v>
      </c>
      <c r="M72" s="107">
        <v>0</v>
      </c>
      <c r="N72" s="107">
        <v>2606</v>
      </c>
      <c r="O72" s="28">
        <v>2606</v>
      </c>
      <c r="P72" s="45">
        <v>0</v>
      </c>
      <c r="R72" s="107">
        <v>0</v>
      </c>
      <c r="S72" s="107">
        <v>1326</v>
      </c>
      <c r="T72" s="28">
        <v>1326</v>
      </c>
      <c r="U72" s="45">
        <v>0</v>
      </c>
      <c r="W72" s="107">
        <v>0</v>
      </c>
      <c r="X72" s="107">
        <v>943</v>
      </c>
      <c r="Y72" s="28">
        <v>943</v>
      </c>
      <c r="Z72" s="45">
        <v>0</v>
      </c>
      <c r="AA72" s="121"/>
    </row>
    <row r="73" spans="2:27" ht="12" customHeight="1">
      <c r="B73" s="43" t="s">
        <v>87</v>
      </c>
      <c r="C73" s="107">
        <v>2</v>
      </c>
      <c r="D73" s="107">
        <v>979</v>
      </c>
      <c r="E73" s="28">
        <v>981</v>
      </c>
      <c r="F73" s="45">
        <v>0.0020387359836901123</v>
      </c>
      <c r="H73" s="107">
        <v>0</v>
      </c>
      <c r="I73" s="107">
        <v>1316</v>
      </c>
      <c r="J73" s="28">
        <v>1316</v>
      </c>
      <c r="K73" s="45">
        <v>0</v>
      </c>
      <c r="M73" s="107">
        <v>0</v>
      </c>
      <c r="N73" s="107">
        <v>1016</v>
      </c>
      <c r="O73" s="28">
        <v>1016</v>
      </c>
      <c r="P73" s="45">
        <v>0</v>
      </c>
      <c r="R73" s="107">
        <v>0</v>
      </c>
      <c r="S73" s="107">
        <v>629</v>
      </c>
      <c r="T73" s="28">
        <v>629</v>
      </c>
      <c r="U73" s="45">
        <v>0</v>
      </c>
      <c r="W73" s="107">
        <v>0</v>
      </c>
      <c r="X73" s="107">
        <v>391</v>
      </c>
      <c r="Y73" s="28">
        <v>391</v>
      </c>
      <c r="Z73" s="45">
        <v>0</v>
      </c>
      <c r="AA73" s="121"/>
    </row>
    <row r="74" spans="2:27" ht="12" customHeight="1">
      <c r="B74" s="43" t="s">
        <v>88</v>
      </c>
      <c r="C74" s="107">
        <v>0</v>
      </c>
      <c r="D74" s="107">
        <v>546</v>
      </c>
      <c r="E74" s="28">
        <v>546</v>
      </c>
      <c r="F74" s="45">
        <v>0</v>
      </c>
      <c r="H74" s="107">
        <v>0</v>
      </c>
      <c r="I74" s="107">
        <v>768</v>
      </c>
      <c r="J74" s="28">
        <v>768</v>
      </c>
      <c r="K74" s="45">
        <v>0</v>
      </c>
      <c r="M74" s="107">
        <v>0</v>
      </c>
      <c r="N74" s="107">
        <v>353</v>
      </c>
      <c r="O74" s="28">
        <v>353</v>
      </c>
      <c r="P74" s="45">
        <v>0</v>
      </c>
      <c r="R74" s="107">
        <v>0</v>
      </c>
      <c r="S74" s="107">
        <v>465</v>
      </c>
      <c r="T74" s="28">
        <v>465</v>
      </c>
      <c r="U74" s="45">
        <v>0</v>
      </c>
      <c r="W74" s="107">
        <v>0</v>
      </c>
      <c r="X74" s="107">
        <v>197</v>
      </c>
      <c r="Y74" s="28">
        <v>197</v>
      </c>
      <c r="Z74" s="45">
        <v>0</v>
      </c>
      <c r="AA74" s="121"/>
    </row>
    <row r="75" spans="2:27" ht="12" customHeight="1">
      <c r="B75" s="43" t="s">
        <v>30</v>
      </c>
      <c r="C75" s="107">
        <v>44</v>
      </c>
      <c r="D75" s="107">
        <v>27089</v>
      </c>
      <c r="E75" s="28">
        <v>27133</v>
      </c>
      <c r="F75" s="45">
        <v>0.0016216415435079054</v>
      </c>
      <c r="H75" s="107">
        <v>57</v>
      </c>
      <c r="I75" s="107">
        <v>26073</v>
      </c>
      <c r="J75" s="28">
        <v>26130</v>
      </c>
      <c r="K75" s="45">
        <v>0.0021814006888633756</v>
      </c>
      <c r="M75" s="107">
        <v>39</v>
      </c>
      <c r="N75" s="107">
        <v>31158</v>
      </c>
      <c r="O75" s="28">
        <v>31197</v>
      </c>
      <c r="P75" s="45">
        <v>0.0012501202038657563</v>
      </c>
      <c r="R75" s="107">
        <v>49</v>
      </c>
      <c r="S75" s="107">
        <v>26823</v>
      </c>
      <c r="T75" s="28">
        <v>26872</v>
      </c>
      <c r="U75" s="45">
        <v>0.0018234593629056267</v>
      </c>
      <c r="W75" s="107">
        <v>54</v>
      </c>
      <c r="X75" s="107">
        <v>25226</v>
      </c>
      <c r="Y75" s="28">
        <v>25280</v>
      </c>
      <c r="Z75" s="45">
        <v>0.0021360759493670887</v>
      </c>
      <c r="AA75" s="121"/>
    </row>
    <row r="76" spans="2:27" ht="12" customHeight="1">
      <c r="B76" s="43" t="s">
        <v>61</v>
      </c>
      <c r="C76" s="107">
        <v>0</v>
      </c>
      <c r="D76" s="107">
        <v>601</v>
      </c>
      <c r="E76" s="28">
        <v>601</v>
      </c>
      <c r="F76" s="45">
        <v>0</v>
      </c>
      <c r="H76" s="107">
        <v>0</v>
      </c>
      <c r="I76" s="107">
        <v>682</v>
      </c>
      <c r="J76" s="28">
        <v>682</v>
      </c>
      <c r="K76" s="45">
        <v>0</v>
      </c>
      <c r="M76" s="107">
        <v>15</v>
      </c>
      <c r="N76" s="107">
        <v>457</v>
      </c>
      <c r="O76" s="28">
        <v>472</v>
      </c>
      <c r="P76" s="45">
        <v>0.03177966101694915</v>
      </c>
      <c r="R76" s="107">
        <v>0</v>
      </c>
      <c r="S76" s="107">
        <v>199</v>
      </c>
      <c r="T76" s="28">
        <v>199</v>
      </c>
      <c r="U76" s="45">
        <v>0</v>
      </c>
      <c r="W76" s="107">
        <v>0</v>
      </c>
      <c r="X76" s="107">
        <v>108</v>
      </c>
      <c r="Y76" s="28">
        <v>108</v>
      </c>
      <c r="Z76" s="45">
        <v>0</v>
      </c>
      <c r="AA76" s="121"/>
    </row>
    <row r="77" spans="2:27" ht="12" customHeight="1">
      <c r="B77" s="43" t="s">
        <v>62</v>
      </c>
      <c r="C77" s="107">
        <v>0</v>
      </c>
      <c r="D77" s="107">
        <v>1482</v>
      </c>
      <c r="E77" s="28">
        <v>1482</v>
      </c>
      <c r="F77" s="45">
        <v>0</v>
      </c>
      <c r="H77" s="107">
        <v>0</v>
      </c>
      <c r="I77" s="107">
        <v>1384</v>
      </c>
      <c r="J77" s="28">
        <v>1384</v>
      </c>
      <c r="K77" s="45">
        <v>0</v>
      </c>
      <c r="M77" s="107">
        <v>0</v>
      </c>
      <c r="N77" s="107">
        <v>1299</v>
      </c>
      <c r="O77" s="28">
        <v>1299</v>
      </c>
      <c r="P77" s="45">
        <v>0</v>
      </c>
      <c r="R77" s="107">
        <v>0</v>
      </c>
      <c r="S77" s="107">
        <v>536</v>
      </c>
      <c r="T77" s="28">
        <v>536</v>
      </c>
      <c r="U77" s="45">
        <v>0</v>
      </c>
      <c r="W77" s="107">
        <v>0</v>
      </c>
      <c r="X77" s="107">
        <v>377</v>
      </c>
      <c r="Y77" s="28">
        <v>377</v>
      </c>
      <c r="Z77" s="45">
        <v>0</v>
      </c>
      <c r="AA77" s="121"/>
    </row>
    <row r="78" spans="2:27" ht="12" customHeight="1">
      <c r="B78" s="43" t="s">
        <v>31</v>
      </c>
      <c r="C78" s="107">
        <v>1</v>
      </c>
      <c r="D78" s="107">
        <v>30235</v>
      </c>
      <c r="E78" s="28">
        <v>30236</v>
      </c>
      <c r="F78" s="45">
        <v>3.307315782510914E-05</v>
      </c>
      <c r="H78" s="107">
        <v>3</v>
      </c>
      <c r="I78" s="107">
        <v>42922</v>
      </c>
      <c r="J78" s="28">
        <v>42925</v>
      </c>
      <c r="K78" s="45">
        <v>6.9889341875364E-05</v>
      </c>
      <c r="M78" s="107">
        <v>2</v>
      </c>
      <c r="N78" s="107">
        <v>29403</v>
      </c>
      <c r="O78" s="28">
        <v>29405</v>
      </c>
      <c r="P78" s="45">
        <v>6.801564359802755E-05</v>
      </c>
      <c r="R78" s="107">
        <v>3</v>
      </c>
      <c r="S78" s="107">
        <v>33120</v>
      </c>
      <c r="T78" s="28">
        <v>33123</v>
      </c>
      <c r="U78" s="45">
        <v>9.057150620414818E-05</v>
      </c>
      <c r="W78" s="107">
        <v>2</v>
      </c>
      <c r="X78" s="107">
        <v>19226</v>
      </c>
      <c r="Y78" s="28">
        <v>19228</v>
      </c>
      <c r="Z78" s="45">
        <v>0.00010401497815685458</v>
      </c>
      <c r="AA78" s="121"/>
    </row>
    <row r="79" spans="2:27" ht="12" customHeight="1">
      <c r="B79" s="43" t="s">
        <v>89</v>
      </c>
      <c r="C79" s="107">
        <v>0</v>
      </c>
      <c r="D79" s="107">
        <v>788</v>
      </c>
      <c r="E79" s="28">
        <v>788</v>
      </c>
      <c r="F79" s="45">
        <v>0</v>
      </c>
      <c r="H79" s="107">
        <v>3</v>
      </c>
      <c r="I79" s="107">
        <v>850</v>
      </c>
      <c r="J79" s="28">
        <v>853</v>
      </c>
      <c r="K79" s="45">
        <v>0.0035169988276670576</v>
      </c>
      <c r="M79" s="107">
        <v>4</v>
      </c>
      <c r="N79" s="107">
        <v>848</v>
      </c>
      <c r="O79" s="28">
        <v>852</v>
      </c>
      <c r="P79" s="45">
        <v>0.004694835680751174</v>
      </c>
      <c r="R79" s="107">
        <v>2</v>
      </c>
      <c r="S79" s="107">
        <v>679</v>
      </c>
      <c r="T79" s="28">
        <v>681</v>
      </c>
      <c r="U79" s="45">
        <v>0.002936857562408223</v>
      </c>
      <c r="W79" s="107">
        <v>0</v>
      </c>
      <c r="X79" s="107">
        <v>563</v>
      </c>
      <c r="Y79" s="28">
        <v>563</v>
      </c>
      <c r="Z79" s="45">
        <v>0</v>
      </c>
      <c r="AA79" s="121"/>
    </row>
    <row r="80" spans="2:27" ht="12" customHeight="1">
      <c r="B80" s="43" t="s">
        <v>90</v>
      </c>
      <c r="C80" s="107">
        <v>0</v>
      </c>
      <c r="D80" s="107">
        <v>2382</v>
      </c>
      <c r="E80" s="28">
        <v>2382</v>
      </c>
      <c r="F80" s="45">
        <v>0</v>
      </c>
      <c r="H80" s="107">
        <v>0</v>
      </c>
      <c r="I80" s="107">
        <v>1900</v>
      </c>
      <c r="J80" s="28">
        <v>1900</v>
      </c>
      <c r="K80" s="45">
        <v>0</v>
      </c>
      <c r="M80" s="107">
        <v>2</v>
      </c>
      <c r="N80" s="107">
        <v>1547</v>
      </c>
      <c r="O80" s="28">
        <v>1549</v>
      </c>
      <c r="P80" s="45">
        <v>0.0012911555842479018</v>
      </c>
      <c r="R80" s="107">
        <v>6</v>
      </c>
      <c r="S80" s="107">
        <v>899</v>
      </c>
      <c r="T80" s="28">
        <v>905</v>
      </c>
      <c r="U80" s="45">
        <v>0.0066298342541436465</v>
      </c>
      <c r="W80" s="107">
        <v>0</v>
      </c>
      <c r="X80" s="107">
        <v>723</v>
      </c>
      <c r="Y80" s="28">
        <v>723</v>
      </c>
      <c r="Z80" s="45">
        <v>0</v>
      </c>
      <c r="AA80" s="121"/>
    </row>
    <row r="81" spans="2:27" ht="12" customHeight="1">
      <c r="B81" s="43" t="s">
        <v>91</v>
      </c>
      <c r="C81" s="107">
        <v>1</v>
      </c>
      <c r="D81" s="107">
        <v>2560</v>
      </c>
      <c r="E81" s="28">
        <v>2561</v>
      </c>
      <c r="F81" s="45">
        <v>0.0003904724716907458</v>
      </c>
      <c r="H81" s="107">
        <v>0</v>
      </c>
      <c r="I81" s="107">
        <v>2377</v>
      </c>
      <c r="J81" s="28">
        <v>2377</v>
      </c>
      <c r="K81" s="45">
        <v>0</v>
      </c>
      <c r="M81" s="107">
        <v>0</v>
      </c>
      <c r="N81" s="107">
        <v>3143</v>
      </c>
      <c r="O81" s="28">
        <v>3143</v>
      </c>
      <c r="P81" s="45">
        <v>0</v>
      </c>
      <c r="R81" s="107">
        <v>2</v>
      </c>
      <c r="S81" s="107">
        <v>2454</v>
      </c>
      <c r="T81" s="28">
        <v>2456</v>
      </c>
      <c r="U81" s="45">
        <v>0.0008143322475570033</v>
      </c>
      <c r="W81" s="107">
        <v>0</v>
      </c>
      <c r="X81" s="107">
        <v>2284</v>
      </c>
      <c r="Y81" s="28">
        <v>2284</v>
      </c>
      <c r="Z81" s="45">
        <v>0</v>
      </c>
      <c r="AA81" s="121"/>
    </row>
    <row r="82" spans="2:27" ht="6" customHeight="1" thickBot="1">
      <c r="B82" s="53"/>
      <c r="C82" s="57"/>
      <c r="D82" s="58"/>
      <c r="E82" s="58"/>
      <c r="F82" s="58"/>
      <c r="G82" s="58"/>
      <c r="H82" s="57"/>
      <c r="I82" s="58"/>
      <c r="J82" s="58"/>
      <c r="K82" s="58"/>
      <c r="L82" s="58"/>
      <c r="M82" s="57"/>
      <c r="N82" s="58"/>
      <c r="O82" s="58"/>
      <c r="P82" s="58"/>
      <c r="Q82" s="58"/>
      <c r="R82" s="57"/>
      <c r="S82" s="58"/>
      <c r="T82" s="58"/>
      <c r="U82" s="58"/>
      <c r="V82" s="58"/>
      <c r="W82" s="57"/>
      <c r="X82" s="58"/>
      <c r="Y82" s="58"/>
      <c r="Z82" s="58"/>
      <c r="AA82" s="125"/>
    </row>
    <row r="83" spans="2:26" ht="12">
      <c r="B83" s="62"/>
      <c r="C83" s="63"/>
      <c r="F83" s="64"/>
      <c r="H83" s="63"/>
      <c r="K83" s="64"/>
      <c r="M83" s="63"/>
      <c r="P83" s="64"/>
      <c r="R83" s="63"/>
      <c r="U83" s="64"/>
      <c r="W83" s="63"/>
      <c r="Z83" s="64"/>
    </row>
    <row r="84" spans="2:26" ht="12">
      <c r="B84" s="66" t="s">
        <v>217</v>
      </c>
      <c r="F84" s="64"/>
      <c r="H84" s="68"/>
      <c r="K84" s="64"/>
      <c r="M84" s="68"/>
      <c r="P84" s="64"/>
      <c r="R84" s="68"/>
      <c r="U84" s="64"/>
      <c r="W84" s="68"/>
      <c r="Z84" s="64"/>
    </row>
    <row r="85" spans="2:26" ht="12">
      <c r="B85" s="69" t="s">
        <v>218</v>
      </c>
      <c r="F85" s="64"/>
      <c r="H85" s="68"/>
      <c r="K85" s="64"/>
      <c r="M85" s="68"/>
      <c r="P85" s="64"/>
      <c r="R85" s="68"/>
      <c r="U85" s="64"/>
      <c r="W85" s="68"/>
      <c r="Z85" s="64"/>
    </row>
    <row r="86" spans="3:26" ht="12">
      <c r="C86" s="71"/>
      <c r="D86" s="72"/>
      <c r="E86" s="72"/>
      <c r="F86" s="64"/>
      <c r="H86" s="71"/>
      <c r="I86" s="72"/>
      <c r="J86" s="72"/>
      <c r="K86" s="64"/>
      <c r="M86" s="71"/>
      <c r="N86" s="72"/>
      <c r="O86" s="72"/>
      <c r="P86" s="64"/>
      <c r="R86" s="71"/>
      <c r="S86" s="72"/>
      <c r="T86" s="72"/>
      <c r="U86" s="64"/>
      <c r="W86" s="71"/>
      <c r="X86" s="72"/>
      <c r="Y86" s="72"/>
      <c r="Z86" s="64"/>
    </row>
    <row r="87" spans="3:26" ht="6" customHeight="1">
      <c r="C87" s="71"/>
      <c r="D87" s="72"/>
      <c r="E87" s="72"/>
      <c r="F87" s="64"/>
      <c r="H87" s="71"/>
      <c r="I87" s="72"/>
      <c r="J87" s="72"/>
      <c r="K87" s="64"/>
      <c r="M87" s="71"/>
      <c r="N87" s="72"/>
      <c r="O87" s="72"/>
      <c r="P87" s="64"/>
      <c r="R87" s="71"/>
      <c r="S87" s="72"/>
      <c r="T87" s="72"/>
      <c r="U87" s="64"/>
      <c r="W87" s="71"/>
      <c r="X87" s="72"/>
      <c r="Y87" s="72"/>
      <c r="Z87" s="64"/>
    </row>
    <row r="88" spans="2:27" ht="54.75" customHeight="1">
      <c r="B88" s="187" t="s">
        <v>275</v>
      </c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</row>
    <row r="89" spans="3:26" ht="6" customHeight="1">
      <c r="C89" s="71"/>
      <c r="D89" s="72"/>
      <c r="E89" s="72"/>
      <c r="F89" s="64"/>
      <c r="H89" s="71"/>
      <c r="I89" s="72"/>
      <c r="J89" s="72"/>
      <c r="K89" s="64"/>
      <c r="M89" s="71"/>
      <c r="N89" s="72"/>
      <c r="O89" s="72"/>
      <c r="P89" s="64"/>
      <c r="R89" s="71"/>
      <c r="S89" s="72"/>
      <c r="T89" s="72"/>
      <c r="U89" s="64"/>
      <c r="W89" s="71"/>
      <c r="X89" s="72"/>
      <c r="Y89" s="72"/>
      <c r="Z89" s="64"/>
    </row>
    <row r="90" spans="2:27" ht="12.75" thickBot="1">
      <c r="B90" s="73"/>
      <c r="C90" s="24"/>
      <c r="D90" s="72"/>
      <c r="E90" s="72"/>
      <c r="H90" s="24"/>
      <c r="I90" s="72"/>
      <c r="J90" s="72"/>
      <c r="M90" s="24"/>
      <c r="N90" s="72"/>
      <c r="O90" s="72"/>
      <c r="R90" s="24"/>
      <c r="S90" s="72"/>
      <c r="T90" s="72"/>
      <c r="W90" s="24"/>
      <c r="X90" s="72"/>
      <c r="Y90" s="72"/>
      <c r="AA90" s="13" t="s">
        <v>215</v>
      </c>
    </row>
    <row r="91" spans="2:27" ht="18" customHeight="1">
      <c r="B91" s="229" t="s">
        <v>219</v>
      </c>
      <c r="C91" s="234" t="s">
        <v>212</v>
      </c>
      <c r="D91" s="233"/>
      <c r="E91" s="233"/>
      <c r="F91" s="233"/>
      <c r="G91" s="113"/>
      <c r="H91" s="233" t="s">
        <v>226</v>
      </c>
      <c r="I91" s="233"/>
      <c r="J91" s="233"/>
      <c r="K91" s="233"/>
      <c r="L91" s="113"/>
      <c r="M91" s="233" t="s">
        <v>228</v>
      </c>
      <c r="N91" s="233"/>
      <c r="O91" s="233"/>
      <c r="P91" s="233"/>
      <c r="Q91" s="113"/>
      <c r="R91" s="233" t="s">
        <v>232</v>
      </c>
      <c r="S91" s="233"/>
      <c r="T91" s="233"/>
      <c r="U91" s="233"/>
      <c r="V91" s="113"/>
      <c r="W91" s="233" t="s">
        <v>236</v>
      </c>
      <c r="X91" s="233"/>
      <c r="Y91" s="233"/>
      <c r="Z91" s="233"/>
      <c r="AA91" s="114"/>
    </row>
    <row r="92" spans="2:27" ht="63" customHeight="1">
      <c r="B92" s="230"/>
      <c r="C92" s="205" t="s">
        <v>57</v>
      </c>
      <c r="D92" s="203" t="s">
        <v>220</v>
      </c>
      <c r="E92" s="203" t="s">
        <v>221</v>
      </c>
      <c r="F92" s="204" t="s">
        <v>213</v>
      </c>
      <c r="G92" s="206"/>
      <c r="H92" s="205" t="s">
        <v>57</v>
      </c>
      <c r="I92" s="203" t="s">
        <v>220</v>
      </c>
      <c r="J92" s="203" t="s">
        <v>221</v>
      </c>
      <c r="K92" s="204" t="s">
        <v>213</v>
      </c>
      <c r="L92" s="206"/>
      <c r="M92" s="205" t="s">
        <v>57</v>
      </c>
      <c r="N92" s="203" t="s">
        <v>220</v>
      </c>
      <c r="O92" s="203" t="s">
        <v>221</v>
      </c>
      <c r="P92" s="204" t="s">
        <v>213</v>
      </c>
      <c r="Q92" s="206"/>
      <c r="R92" s="205" t="s">
        <v>57</v>
      </c>
      <c r="S92" s="203" t="s">
        <v>220</v>
      </c>
      <c r="T92" s="203" t="s">
        <v>221</v>
      </c>
      <c r="U92" s="204" t="s">
        <v>213</v>
      </c>
      <c r="V92" s="206"/>
      <c r="W92" s="205" t="s">
        <v>57</v>
      </c>
      <c r="X92" s="203" t="s">
        <v>220</v>
      </c>
      <c r="Y92" s="203" t="s">
        <v>221</v>
      </c>
      <c r="Z92" s="204" t="s">
        <v>213</v>
      </c>
      <c r="AA92" s="116"/>
    </row>
    <row r="93" spans="2:27" ht="6" customHeight="1">
      <c r="B93" s="231"/>
      <c r="C93" s="186"/>
      <c r="D93" s="18"/>
      <c r="E93" s="18"/>
      <c r="F93" s="19"/>
      <c r="G93" s="115"/>
      <c r="H93" s="186"/>
      <c r="I93" s="18"/>
      <c r="J93" s="18"/>
      <c r="K93" s="19"/>
      <c r="L93" s="115"/>
      <c r="M93" s="186"/>
      <c r="N93" s="18"/>
      <c r="O93" s="18"/>
      <c r="P93" s="19"/>
      <c r="Q93" s="115"/>
      <c r="R93" s="186"/>
      <c r="S93" s="18"/>
      <c r="T93" s="18"/>
      <c r="U93" s="19"/>
      <c r="V93" s="115"/>
      <c r="W93" s="186"/>
      <c r="X93" s="18"/>
      <c r="Y93" s="18"/>
      <c r="Z93" s="19"/>
      <c r="AA93" s="209"/>
    </row>
    <row r="94" spans="2:27" ht="6" customHeight="1">
      <c r="B94" s="21"/>
      <c r="C94" s="117"/>
      <c r="D94" s="22"/>
      <c r="E94" s="22"/>
      <c r="F94" s="127"/>
      <c r="G94" s="118"/>
      <c r="H94" s="117"/>
      <c r="I94" s="22"/>
      <c r="J94" s="22"/>
      <c r="K94" s="127"/>
      <c r="L94" s="118"/>
      <c r="M94" s="117"/>
      <c r="N94" s="22"/>
      <c r="O94" s="22"/>
      <c r="P94" s="127"/>
      <c r="Q94" s="118"/>
      <c r="R94" s="117"/>
      <c r="S94" s="22"/>
      <c r="T94" s="22"/>
      <c r="U94" s="127"/>
      <c r="V94" s="118"/>
      <c r="W94" s="117"/>
      <c r="X94" s="22"/>
      <c r="Y94" s="22"/>
      <c r="Z94" s="127"/>
      <c r="AA94" s="119"/>
    </row>
    <row r="95" spans="2:27" ht="12" customHeight="1">
      <c r="B95" s="43" t="s">
        <v>92</v>
      </c>
      <c r="C95" s="107">
        <v>0</v>
      </c>
      <c r="D95" s="107">
        <v>176</v>
      </c>
      <c r="E95" s="28">
        <v>176</v>
      </c>
      <c r="F95" s="45">
        <v>0</v>
      </c>
      <c r="H95" s="107">
        <v>0</v>
      </c>
      <c r="I95" s="107">
        <v>94</v>
      </c>
      <c r="J95" s="28">
        <v>94</v>
      </c>
      <c r="K95" s="45">
        <v>0</v>
      </c>
      <c r="M95" s="107">
        <v>0</v>
      </c>
      <c r="N95" s="107">
        <v>144</v>
      </c>
      <c r="O95" s="28">
        <v>144</v>
      </c>
      <c r="P95" s="45">
        <v>0</v>
      </c>
      <c r="R95" s="107">
        <v>0</v>
      </c>
      <c r="S95" s="107">
        <v>52</v>
      </c>
      <c r="T95" s="28">
        <v>52</v>
      </c>
      <c r="U95" s="45">
        <v>0</v>
      </c>
      <c r="W95" s="107">
        <v>0</v>
      </c>
      <c r="X95" s="107">
        <v>191</v>
      </c>
      <c r="Y95" s="28">
        <v>191</v>
      </c>
      <c r="Z95" s="45">
        <v>0</v>
      </c>
      <c r="AA95" s="121"/>
    </row>
    <row r="96" spans="2:27" ht="12" customHeight="1">
      <c r="B96" s="43" t="s">
        <v>32</v>
      </c>
      <c r="C96" s="107">
        <v>8</v>
      </c>
      <c r="D96" s="107">
        <v>15084</v>
      </c>
      <c r="E96" s="28">
        <v>15092</v>
      </c>
      <c r="F96" s="45">
        <v>0.0005300821627352239</v>
      </c>
      <c r="H96" s="107">
        <v>7</v>
      </c>
      <c r="I96" s="107">
        <v>13948</v>
      </c>
      <c r="J96" s="28">
        <v>13955</v>
      </c>
      <c r="K96" s="45">
        <v>0.0005016123253314224</v>
      </c>
      <c r="M96" s="107">
        <v>4</v>
      </c>
      <c r="N96" s="107">
        <v>13520</v>
      </c>
      <c r="O96" s="28">
        <v>13524</v>
      </c>
      <c r="P96" s="45">
        <v>0.0002957704821058858</v>
      </c>
      <c r="R96" s="107">
        <v>12</v>
      </c>
      <c r="S96" s="107">
        <v>13350</v>
      </c>
      <c r="T96" s="28">
        <v>13362</v>
      </c>
      <c r="U96" s="45">
        <v>0.000898069151324652</v>
      </c>
      <c r="W96" s="107">
        <v>11</v>
      </c>
      <c r="X96" s="107">
        <v>10162</v>
      </c>
      <c r="Y96" s="28">
        <v>10173</v>
      </c>
      <c r="Z96" s="45">
        <v>0.0010812936203676397</v>
      </c>
      <c r="AA96" s="121"/>
    </row>
    <row r="97" spans="2:27" ht="12" customHeight="1">
      <c r="B97" s="43" t="s">
        <v>93</v>
      </c>
      <c r="C97" s="107">
        <v>0</v>
      </c>
      <c r="D97" s="107">
        <v>417</v>
      </c>
      <c r="E97" s="28">
        <v>417</v>
      </c>
      <c r="F97" s="45">
        <v>0</v>
      </c>
      <c r="H97" s="107">
        <v>1</v>
      </c>
      <c r="I97" s="107">
        <v>357</v>
      </c>
      <c r="J97" s="28">
        <v>358</v>
      </c>
      <c r="K97" s="45">
        <v>0.002793296089385475</v>
      </c>
      <c r="M97" s="107">
        <v>4</v>
      </c>
      <c r="N97" s="107">
        <v>352</v>
      </c>
      <c r="O97" s="28">
        <v>356</v>
      </c>
      <c r="P97" s="45">
        <v>0.011235955056179775</v>
      </c>
      <c r="R97" s="107">
        <v>1</v>
      </c>
      <c r="S97" s="107">
        <v>218</v>
      </c>
      <c r="T97" s="28">
        <v>219</v>
      </c>
      <c r="U97" s="45">
        <v>0.0045662100456621</v>
      </c>
      <c r="W97" s="107">
        <v>0</v>
      </c>
      <c r="X97" s="107">
        <v>162</v>
      </c>
      <c r="Y97" s="28">
        <v>162</v>
      </c>
      <c r="Z97" s="45">
        <v>0</v>
      </c>
      <c r="AA97" s="121"/>
    </row>
    <row r="98" spans="2:27" ht="12" customHeight="1">
      <c r="B98" s="43" t="s">
        <v>94</v>
      </c>
      <c r="C98" s="107">
        <v>0</v>
      </c>
      <c r="D98" s="107">
        <v>16</v>
      </c>
      <c r="E98" s="28">
        <v>16</v>
      </c>
      <c r="F98" s="45">
        <v>0</v>
      </c>
      <c r="H98" s="107">
        <v>0</v>
      </c>
      <c r="I98" s="107">
        <v>20</v>
      </c>
      <c r="J98" s="28">
        <v>20</v>
      </c>
      <c r="K98" s="45">
        <v>0</v>
      </c>
      <c r="M98" s="107">
        <v>0</v>
      </c>
      <c r="N98" s="107">
        <v>17</v>
      </c>
      <c r="O98" s="28">
        <v>17</v>
      </c>
      <c r="P98" s="45">
        <v>0</v>
      </c>
      <c r="R98" s="107">
        <v>0</v>
      </c>
      <c r="S98" s="107">
        <v>21</v>
      </c>
      <c r="T98" s="28">
        <v>21</v>
      </c>
      <c r="U98" s="45">
        <v>0</v>
      </c>
      <c r="W98" s="107">
        <v>0</v>
      </c>
      <c r="X98" s="107">
        <v>12</v>
      </c>
      <c r="Y98" s="28">
        <v>12</v>
      </c>
      <c r="Z98" s="45">
        <v>0</v>
      </c>
      <c r="AA98" s="121"/>
    </row>
    <row r="99" spans="2:27" ht="12" customHeight="1">
      <c r="B99" s="43" t="s">
        <v>95</v>
      </c>
      <c r="C99" s="107">
        <v>0</v>
      </c>
      <c r="D99" s="107">
        <v>923</v>
      </c>
      <c r="E99" s="28">
        <v>923</v>
      </c>
      <c r="F99" s="45">
        <v>0</v>
      </c>
      <c r="H99" s="107">
        <v>0</v>
      </c>
      <c r="I99" s="107">
        <v>909</v>
      </c>
      <c r="J99" s="28">
        <v>909</v>
      </c>
      <c r="K99" s="45">
        <v>0</v>
      </c>
      <c r="M99" s="107">
        <v>1</v>
      </c>
      <c r="N99" s="107">
        <v>736</v>
      </c>
      <c r="O99" s="28">
        <v>737</v>
      </c>
      <c r="P99" s="45">
        <v>0.0013568521031207597</v>
      </c>
      <c r="R99" s="107">
        <v>0</v>
      </c>
      <c r="S99" s="107">
        <v>644</v>
      </c>
      <c r="T99" s="28">
        <v>644</v>
      </c>
      <c r="U99" s="45">
        <v>0</v>
      </c>
      <c r="W99" s="107">
        <v>4</v>
      </c>
      <c r="X99" s="107">
        <v>428</v>
      </c>
      <c r="Y99" s="28">
        <v>432</v>
      </c>
      <c r="Z99" s="45">
        <v>0.009259259259259259</v>
      </c>
      <c r="AA99" s="121"/>
    </row>
    <row r="100" spans="2:27" ht="12" customHeight="1">
      <c r="B100" s="43" t="s">
        <v>96</v>
      </c>
      <c r="C100" s="107">
        <v>0</v>
      </c>
      <c r="D100" s="107">
        <v>151</v>
      </c>
      <c r="E100" s="28">
        <v>151</v>
      </c>
      <c r="F100" s="45">
        <v>0</v>
      </c>
      <c r="H100" s="107">
        <v>0</v>
      </c>
      <c r="I100" s="107">
        <v>186</v>
      </c>
      <c r="J100" s="28">
        <v>186</v>
      </c>
      <c r="K100" s="45">
        <v>0</v>
      </c>
      <c r="M100" s="107">
        <v>0</v>
      </c>
      <c r="N100" s="107">
        <v>345</v>
      </c>
      <c r="O100" s="28">
        <v>345</v>
      </c>
      <c r="P100" s="45">
        <v>0</v>
      </c>
      <c r="R100" s="107">
        <v>0</v>
      </c>
      <c r="S100" s="107">
        <v>247</v>
      </c>
      <c r="T100" s="28">
        <v>247</v>
      </c>
      <c r="U100" s="45">
        <v>0</v>
      </c>
      <c r="W100" s="107">
        <v>0</v>
      </c>
      <c r="X100" s="107">
        <v>111</v>
      </c>
      <c r="Y100" s="28">
        <v>111</v>
      </c>
      <c r="Z100" s="45">
        <v>0</v>
      </c>
      <c r="AA100" s="121"/>
    </row>
    <row r="101" spans="2:27" ht="12" customHeight="1">
      <c r="B101" s="43" t="s">
        <v>97</v>
      </c>
      <c r="C101" s="107">
        <v>1</v>
      </c>
      <c r="D101" s="107">
        <v>99</v>
      </c>
      <c r="E101" s="28">
        <v>100</v>
      </c>
      <c r="F101" s="45">
        <v>0.01</v>
      </c>
      <c r="H101" s="107">
        <v>0</v>
      </c>
      <c r="I101" s="107">
        <v>76</v>
      </c>
      <c r="J101" s="28">
        <v>76</v>
      </c>
      <c r="K101" s="45">
        <v>0</v>
      </c>
      <c r="M101" s="107">
        <v>0</v>
      </c>
      <c r="N101" s="107">
        <v>54</v>
      </c>
      <c r="O101" s="28">
        <v>54</v>
      </c>
      <c r="P101" s="45">
        <v>0</v>
      </c>
      <c r="R101" s="107">
        <v>0</v>
      </c>
      <c r="S101" s="107">
        <v>86</v>
      </c>
      <c r="T101" s="28">
        <v>86</v>
      </c>
      <c r="U101" s="45">
        <v>0</v>
      </c>
      <c r="W101" s="107">
        <v>0</v>
      </c>
      <c r="X101" s="107">
        <v>66</v>
      </c>
      <c r="Y101" s="28">
        <v>66</v>
      </c>
      <c r="Z101" s="45">
        <v>0</v>
      </c>
      <c r="AA101" s="121"/>
    </row>
    <row r="102" spans="2:27" ht="12" customHeight="1">
      <c r="B102" s="43" t="s">
        <v>98</v>
      </c>
      <c r="C102" s="107">
        <v>0</v>
      </c>
      <c r="D102" s="107">
        <v>109</v>
      </c>
      <c r="E102" s="28">
        <v>109</v>
      </c>
      <c r="F102" s="45">
        <v>0</v>
      </c>
      <c r="H102" s="107">
        <v>0</v>
      </c>
      <c r="I102" s="107">
        <v>63</v>
      </c>
      <c r="J102" s="28">
        <v>63</v>
      </c>
      <c r="K102" s="45">
        <v>0</v>
      </c>
      <c r="M102" s="107">
        <v>0</v>
      </c>
      <c r="N102" s="107">
        <v>68</v>
      </c>
      <c r="O102" s="28">
        <v>68</v>
      </c>
      <c r="P102" s="45">
        <v>0</v>
      </c>
      <c r="R102" s="107">
        <v>0</v>
      </c>
      <c r="S102" s="107">
        <v>60</v>
      </c>
      <c r="T102" s="28">
        <v>60</v>
      </c>
      <c r="U102" s="45">
        <v>0</v>
      </c>
      <c r="W102" s="107">
        <v>0</v>
      </c>
      <c r="X102" s="107">
        <v>34</v>
      </c>
      <c r="Y102" s="28">
        <v>34</v>
      </c>
      <c r="Z102" s="45">
        <v>0</v>
      </c>
      <c r="AA102" s="121"/>
    </row>
    <row r="103" spans="2:27" ht="12" customHeight="1">
      <c r="B103" s="43" t="s">
        <v>99</v>
      </c>
      <c r="C103" s="107">
        <v>2</v>
      </c>
      <c r="D103" s="107">
        <v>167</v>
      </c>
      <c r="E103" s="28">
        <v>169</v>
      </c>
      <c r="F103" s="45">
        <v>0.011834319526627219</v>
      </c>
      <c r="H103" s="107">
        <v>0</v>
      </c>
      <c r="I103" s="107">
        <v>82</v>
      </c>
      <c r="J103" s="28">
        <v>82</v>
      </c>
      <c r="K103" s="45">
        <v>0</v>
      </c>
      <c r="M103" s="107">
        <v>2</v>
      </c>
      <c r="N103" s="107">
        <v>97</v>
      </c>
      <c r="O103" s="28">
        <v>99</v>
      </c>
      <c r="P103" s="45">
        <v>0.020202020202020204</v>
      </c>
      <c r="R103" s="107">
        <v>2</v>
      </c>
      <c r="S103" s="107">
        <v>108</v>
      </c>
      <c r="T103" s="28">
        <v>110</v>
      </c>
      <c r="U103" s="45">
        <v>0.01818181818181818</v>
      </c>
      <c r="W103" s="107">
        <v>0</v>
      </c>
      <c r="X103" s="107">
        <v>112</v>
      </c>
      <c r="Y103" s="28">
        <v>112</v>
      </c>
      <c r="Z103" s="45">
        <v>0</v>
      </c>
      <c r="AA103" s="121"/>
    </row>
    <row r="104" spans="2:27" ht="12" customHeight="1">
      <c r="B104" s="43" t="s">
        <v>100</v>
      </c>
      <c r="C104" s="107">
        <v>0</v>
      </c>
      <c r="D104" s="107">
        <v>6</v>
      </c>
      <c r="E104" s="28">
        <v>6</v>
      </c>
      <c r="F104" s="45">
        <v>0</v>
      </c>
      <c r="H104" s="107">
        <v>0</v>
      </c>
      <c r="I104" s="107">
        <v>18</v>
      </c>
      <c r="J104" s="28">
        <v>18</v>
      </c>
      <c r="K104" s="45">
        <v>0</v>
      </c>
      <c r="M104" s="107">
        <v>0</v>
      </c>
      <c r="N104" s="107">
        <v>16</v>
      </c>
      <c r="O104" s="28">
        <v>16</v>
      </c>
      <c r="P104" s="45">
        <v>0</v>
      </c>
      <c r="R104" s="107">
        <v>0</v>
      </c>
      <c r="S104" s="107">
        <v>12</v>
      </c>
      <c r="T104" s="28">
        <v>12</v>
      </c>
      <c r="U104" s="45">
        <v>0</v>
      </c>
      <c r="W104" s="107">
        <v>0</v>
      </c>
      <c r="X104" s="107">
        <v>6</v>
      </c>
      <c r="Y104" s="28">
        <v>6</v>
      </c>
      <c r="Z104" s="45">
        <v>0</v>
      </c>
      <c r="AA104" s="121"/>
    </row>
    <row r="105" spans="2:27" ht="12" customHeight="1">
      <c r="B105" s="43" t="s">
        <v>101</v>
      </c>
      <c r="C105" s="107">
        <v>0</v>
      </c>
      <c r="D105" s="107">
        <v>34</v>
      </c>
      <c r="E105" s="28">
        <v>34</v>
      </c>
      <c r="F105" s="45">
        <v>0</v>
      </c>
      <c r="H105" s="107">
        <v>0</v>
      </c>
      <c r="I105" s="107">
        <v>39</v>
      </c>
      <c r="J105" s="28">
        <v>39</v>
      </c>
      <c r="K105" s="45">
        <v>0</v>
      </c>
      <c r="M105" s="107">
        <v>1</v>
      </c>
      <c r="N105" s="107">
        <v>35</v>
      </c>
      <c r="O105" s="28">
        <v>36</v>
      </c>
      <c r="P105" s="45">
        <v>0.027777777777777776</v>
      </c>
      <c r="R105" s="107">
        <v>0</v>
      </c>
      <c r="S105" s="107">
        <v>28</v>
      </c>
      <c r="T105" s="28">
        <v>28</v>
      </c>
      <c r="U105" s="45">
        <v>0</v>
      </c>
      <c r="W105" s="107">
        <v>0</v>
      </c>
      <c r="X105" s="107">
        <v>31</v>
      </c>
      <c r="Y105" s="28">
        <v>31</v>
      </c>
      <c r="Z105" s="45">
        <v>0</v>
      </c>
      <c r="AA105" s="121"/>
    </row>
    <row r="106" spans="2:27" ht="12" customHeight="1">
      <c r="B106" s="43" t="s">
        <v>63</v>
      </c>
      <c r="C106" s="107">
        <v>0</v>
      </c>
      <c r="D106" s="107">
        <v>1267</v>
      </c>
      <c r="E106" s="28">
        <v>1267</v>
      </c>
      <c r="F106" s="45">
        <v>0</v>
      </c>
      <c r="H106" s="107">
        <v>3</v>
      </c>
      <c r="I106" s="107">
        <v>1602</v>
      </c>
      <c r="J106" s="28">
        <v>1605</v>
      </c>
      <c r="K106" s="45">
        <v>0.001869158878504673</v>
      </c>
      <c r="M106" s="107">
        <v>0</v>
      </c>
      <c r="N106" s="107">
        <v>1716</v>
      </c>
      <c r="O106" s="28">
        <v>1716</v>
      </c>
      <c r="P106" s="45">
        <v>0</v>
      </c>
      <c r="R106" s="107">
        <v>0</v>
      </c>
      <c r="S106" s="107">
        <v>878</v>
      </c>
      <c r="T106" s="28">
        <v>878</v>
      </c>
      <c r="U106" s="45">
        <v>0</v>
      </c>
      <c r="W106" s="107">
        <v>0</v>
      </c>
      <c r="X106" s="107">
        <v>560</v>
      </c>
      <c r="Y106" s="28">
        <v>560</v>
      </c>
      <c r="Z106" s="45">
        <v>0</v>
      </c>
      <c r="AA106" s="121"/>
    </row>
    <row r="107" spans="2:27" ht="12" customHeight="1">
      <c r="B107" s="43" t="s">
        <v>33</v>
      </c>
      <c r="C107" s="107">
        <v>1</v>
      </c>
      <c r="D107" s="107">
        <v>7922</v>
      </c>
      <c r="E107" s="28">
        <v>7923</v>
      </c>
      <c r="F107" s="45">
        <v>0.00012621481761958855</v>
      </c>
      <c r="H107" s="107">
        <v>1</v>
      </c>
      <c r="I107" s="107">
        <v>8289</v>
      </c>
      <c r="J107" s="28">
        <v>8290</v>
      </c>
      <c r="K107" s="45">
        <v>0.00012062726176115802</v>
      </c>
      <c r="M107" s="107">
        <v>0</v>
      </c>
      <c r="N107" s="107">
        <v>7151</v>
      </c>
      <c r="O107" s="28">
        <v>7151</v>
      </c>
      <c r="P107" s="45">
        <v>0</v>
      </c>
      <c r="R107" s="107">
        <v>0</v>
      </c>
      <c r="S107" s="107">
        <v>7474</v>
      </c>
      <c r="T107" s="28">
        <v>7474</v>
      </c>
      <c r="U107" s="45">
        <v>0</v>
      </c>
      <c r="W107" s="107">
        <v>1</v>
      </c>
      <c r="X107" s="107">
        <v>5279</v>
      </c>
      <c r="Y107" s="28">
        <v>5280</v>
      </c>
      <c r="Z107" s="45">
        <v>0.0001893939393939394</v>
      </c>
      <c r="AA107" s="121"/>
    </row>
    <row r="108" spans="2:27" ht="12" customHeight="1">
      <c r="B108" s="43" t="s">
        <v>102</v>
      </c>
      <c r="C108" s="107">
        <v>1</v>
      </c>
      <c r="D108" s="107">
        <v>10888</v>
      </c>
      <c r="E108" s="28">
        <v>10889</v>
      </c>
      <c r="F108" s="45">
        <v>9.18357975939021E-05</v>
      </c>
      <c r="H108" s="107">
        <v>0</v>
      </c>
      <c r="I108" s="107">
        <v>9799</v>
      </c>
      <c r="J108" s="28">
        <v>9799</v>
      </c>
      <c r="K108" s="45">
        <v>0</v>
      </c>
      <c r="M108" s="107">
        <v>1</v>
      </c>
      <c r="N108" s="107">
        <v>5262</v>
      </c>
      <c r="O108" s="28">
        <v>5263</v>
      </c>
      <c r="P108" s="45">
        <v>0.00019000570017100514</v>
      </c>
      <c r="R108" s="107">
        <v>1</v>
      </c>
      <c r="S108" s="107">
        <v>4129</v>
      </c>
      <c r="T108" s="28">
        <v>4130</v>
      </c>
      <c r="U108" s="45">
        <v>0.00024213075060532688</v>
      </c>
      <c r="W108" s="107">
        <v>0</v>
      </c>
      <c r="X108" s="107">
        <v>2791</v>
      </c>
      <c r="Y108" s="28">
        <v>2791</v>
      </c>
      <c r="Z108" s="45">
        <v>0</v>
      </c>
      <c r="AA108" s="121"/>
    </row>
    <row r="109" spans="2:27" ht="12" customHeight="1">
      <c r="B109" s="43" t="s">
        <v>34</v>
      </c>
      <c r="C109" s="107">
        <v>2</v>
      </c>
      <c r="D109" s="107">
        <v>4784</v>
      </c>
      <c r="E109" s="28">
        <v>4786</v>
      </c>
      <c r="F109" s="45">
        <v>0.0004178854993731718</v>
      </c>
      <c r="H109" s="107">
        <v>3</v>
      </c>
      <c r="I109" s="107">
        <v>4318</v>
      </c>
      <c r="J109" s="28">
        <v>4321</v>
      </c>
      <c r="K109" s="45">
        <v>0.0006942837306179125</v>
      </c>
      <c r="M109" s="107">
        <v>1</v>
      </c>
      <c r="N109" s="107">
        <v>5976</v>
      </c>
      <c r="O109" s="28">
        <v>5977</v>
      </c>
      <c r="P109" s="45">
        <v>0.00016730801405387318</v>
      </c>
      <c r="R109" s="107">
        <v>1</v>
      </c>
      <c r="S109" s="107">
        <v>5933</v>
      </c>
      <c r="T109" s="28">
        <v>5934</v>
      </c>
      <c r="U109" s="45">
        <v>0.00016852039096730705</v>
      </c>
      <c r="W109" s="107">
        <v>0</v>
      </c>
      <c r="X109" s="107">
        <v>5558</v>
      </c>
      <c r="Y109" s="28">
        <v>5558</v>
      </c>
      <c r="Z109" s="45">
        <v>0</v>
      </c>
      <c r="AA109" s="121"/>
    </row>
    <row r="110" spans="2:27" ht="12" customHeight="1">
      <c r="B110" s="43" t="s">
        <v>35</v>
      </c>
      <c r="C110" s="107">
        <v>3</v>
      </c>
      <c r="D110" s="107">
        <v>35254</v>
      </c>
      <c r="E110" s="28">
        <v>35257</v>
      </c>
      <c r="F110" s="45">
        <v>8.508948577587429E-05</v>
      </c>
      <c r="H110" s="107">
        <v>1</v>
      </c>
      <c r="I110" s="107">
        <v>34665</v>
      </c>
      <c r="J110" s="28">
        <v>34666</v>
      </c>
      <c r="K110" s="45">
        <v>2.8846708590549817E-05</v>
      </c>
      <c r="M110" s="107">
        <v>7</v>
      </c>
      <c r="N110" s="107">
        <v>40068</v>
      </c>
      <c r="O110" s="28">
        <v>40075</v>
      </c>
      <c r="P110" s="45">
        <v>0.00017467248908296942</v>
      </c>
      <c r="R110" s="107">
        <v>3</v>
      </c>
      <c r="S110" s="107">
        <v>38711</v>
      </c>
      <c r="T110" s="28">
        <v>38714</v>
      </c>
      <c r="U110" s="45">
        <v>7.749134679960738E-05</v>
      </c>
      <c r="W110" s="107">
        <v>12</v>
      </c>
      <c r="X110" s="107">
        <v>42545</v>
      </c>
      <c r="Y110" s="28">
        <v>42557</v>
      </c>
      <c r="Z110" s="45">
        <v>0.00028197476325868834</v>
      </c>
      <c r="AA110" s="121"/>
    </row>
    <row r="111" spans="2:27" ht="12" customHeight="1">
      <c r="B111" s="43" t="s">
        <v>208</v>
      </c>
      <c r="C111" s="107">
        <v>84</v>
      </c>
      <c r="D111" s="107">
        <v>1939</v>
      </c>
      <c r="E111" s="28">
        <v>2023</v>
      </c>
      <c r="F111" s="45">
        <v>0.04152249134948097</v>
      </c>
      <c r="H111" s="107">
        <v>127</v>
      </c>
      <c r="I111" s="107">
        <v>1626</v>
      </c>
      <c r="J111" s="28">
        <v>1753</v>
      </c>
      <c r="K111" s="45">
        <v>0.07244723331431831</v>
      </c>
      <c r="M111" s="107">
        <v>109</v>
      </c>
      <c r="N111" s="107">
        <v>1291</v>
      </c>
      <c r="O111" s="28">
        <v>1400</v>
      </c>
      <c r="P111" s="45">
        <v>0.07785714285714286</v>
      </c>
      <c r="R111" s="107">
        <v>129</v>
      </c>
      <c r="S111" s="107">
        <v>1440</v>
      </c>
      <c r="T111" s="28">
        <v>1569</v>
      </c>
      <c r="U111" s="45">
        <v>0.08221797323135756</v>
      </c>
      <c r="W111" s="107">
        <v>88</v>
      </c>
      <c r="X111" s="107">
        <v>1109</v>
      </c>
      <c r="Y111" s="28">
        <v>1197</v>
      </c>
      <c r="Z111" s="45">
        <v>0.07351712614870509</v>
      </c>
      <c r="AA111" s="121"/>
    </row>
    <row r="112" spans="2:27" ht="12" customHeight="1">
      <c r="B112" s="43" t="s">
        <v>36</v>
      </c>
      <c r="C112" s="107">
        <v>86</v>
      </c>
      <c r="D112" s="107">
        <v>4172</v>
      </c>
      <c r="E112" s="28">
        <v>4258</v>
      </c>
      <c r="F112" s="45">
        <v>0.020197275716298733</v>
      </c>
      <c r="H112" s="107">
        <v>142</v>
      </c>
      <c r="I112" s="107">
        <v>3691</v>
      </c>
      <c r="J112" s="28">
        <v>3833</v>
      </c>
      <c r="K112" s="45">
        <v>0.03704669971301852</v>
      </c>
      <c r="M112" s="107">
        <v>129</v>
      </c>
      <c r="N112" s="107">
        <v>3312</v>
      </c>
      <c r="O112" s="28">
        <v>3441</v>
      </c>
      <c r="P112" s="45">
        <v>0.037489102005231034</v>
      </c>
      <c r="R112" s="107">
        <v>103</v>
      </c>
      <c r="S112" s="107">
        <v>3101</v>
      </c>
      <c r="T112" s="28">
        <v>3204</v>
      </c>
      <c r="U112" s="45">
        <v>0.032147315855181026</v>
      </c>
      <c r="W112" s="107">
        <v>114</v>
      </c>
      <c r="X112" s="107">
        <v>2426</v>
      </c>
      <c r="Y112" s="28">
        <v>2540</v>
      </c>
      <c r="Z112" s="45">
        <v>0.04488188976377953</v>
      </c>
      <c r="AA112" s="121"/>
    </row>
    <row r="113" spans="2:27" ht="12" customHeight="1">
      <c r="B113" s="43" t="s">
        <v>103</v>
      </c>
      <c r="C113" s="107">
        <v>0</v>
      </c>
      <c r="D113" s="107">
        <v>12</v>
      </c>
      <c r="E113" s="28">
        <v>12</v>
      </c>
      <c r="F113" s="45">
        <v>0</v>
      </c>
      <c r="H113" s="107">
        <v>0</v>
      </c>
      <c r="I113" s="107">
        <v>5</v>
      </c>
      <c r="J113" s="28">
        <v>5</v>
      </c>
      <c r="K113" s="45">
        <v>0</v>
      </c>
      <c r="M113" s="107">
        <v>0</v>
      </c>
      <c r="N113" s="107">
        <v>7</v>
      </c>
      <c r="O113" s="28">
        <v>7</v>
      </c>
      <c r="P113" s="45">
        <v>0</v>
      </c>
      <c r="R113" s="107">
        <v>0</v>
      </c>
      <c r="S113" s="107">
        <v>6</v>
      </c>
      <c r="T113" s="28">
        <v>6</v>
      </c>
      <c r="U113" s="45">
        <v>0</v>
      </c>
      <c r="W113" s="107">
        <v>0</v>
      </c>
      <c r="X113" s="107">
        <v>4</v>
      </c>
      <c r="Y113" s="28">
        <v>4</v>
      </c>
      <c r="Z113" s="45">
        <v>0</v>
      </c>
      <c r="AA113" s="121"/>
    </row>
    <row r="114" spans="2:27" ht="12" customHeight="1">
      <c r="B114" s="43" t="s">
        <v>287</v>
      </c>
      <c r="C114" s="107">
        <v>2</v>
      </c>
      <c r="D114" s="107">
        <v>461</v>
      </c>
      <c r="E114" s="28">
        <v>463</v>
      </c>
      <c r="F114" s="45">
        <v>0.004319654427645789</v>
      </c>
      <c r="H114" s="107">
        <v>2</v>
      </c>
      <c r="I114" s="107">
        <v>337</v>
      </c>
      <c r="J114" s="28">
        <v>339</v>
      </c>
      <c r="K114" s="45">
        <v>0.0058997050147492625</v>
      </c>
      <c r="M114" s="107">
        <v>1</v>
      </c>
      <c r="N114" s="107">
        <v>359</v>
      </c>
      <c r="O114" s="28">
        <v>360</v>
      </c>
      <c r="P114" s="45">
        <v>0.002777777777777778</v>
      </c>
      <c r="R114" s="107">
        <v>0</v>
      </c>
      <c r="S114" s="107">
        <v>320</v>
      </c>
      <c r="T114" s="28">
        <v>320</v>
      </c>
      <c r="U114" s="45">
        <v>0</v>
      </c>
      <c r="W114" s="107">
        <v>1</v>
      </c>
      <c r="X114" s="107">
        <v>261</v>
      </c>
      <c r="Y114" s="28">
        <v>262</v>
      </c>
      <c r="Z114" s="45">
        <v>0.003816793893129771</v>
      </c>
      <c r="AA114" s="121"/>
    </row>
    <row r="115" spans="2:27" ht="12" customHeight="1">
      <c r="B115" s="43" t="s">
        <v>104</v>
      </c>
      <c r="C115" s="107">
        <v>2</v>
      </c>
      <c r="D115" s="107">
        <v>3965</v>
      </c>
      <c r="E115" s="28">
        <v>3967</v>
      </c>
      <c r="F115" s="45">
        <v>0.0005041593143433325</v>
      </c>
      <c r="H115" s="107">
        <v>2</v>
      </c>
      <c r="I115" s="107">
        <v>3710</v>
      </c>
      <c r="J115" s="28">
        <v>3712</v>
      </c>
      <c r="K115" s="45">
        <v>0.0005387931034482759</v>
      </c>
      <c r="M115" s="107">
        <v>2</v>
      </c>
      <c r="N115" s="107">
        <v>3126</v>
      </c>
      <c r="O115" s="28">
        <v>3128</v>
      </c>
      <c r="P115" s="45">
        <v>0.0006393861892583121</v>
      </c>
      <c r="R115" s="107">
        <v>3</v>
      </c>
      <c r="S115" s="107">
        <v>1767</v>
      </c>
      <c r="T115" s="28">
        <v>1770</v>
      </c>
      <c r="U115" s="45">
        <v>0.001694915254237288</v>
      </c>
      <c r="W115" s="107">
        <v>2</v>
      </c>
      <c r="X115" s="107">
        <v>1001</v>
      </c>
      <c r="Y115" s="28">
        <v>1003</v>
      </c>
      <c r="Z115" s="45">
        <v>0.0019940179461615153</v>
      </c>
      <c r="AA115" s="121"/>
    </row>
    <row r="116" spans="2:27" ht="12" customHeight="1">
      <c r="B116" s="43" t="s">
        <v>105</v>
      </c>
      <c r="C116" s="107">
        <v>0</v>
      </c>
      <c r="D116" s="107">
        <v>4138</v>
      </c>
      <c r="E116" s="28">
        <v>4138</v>
      </c>
      <c r="F116" s="45">
        <v>0</v>
      </c>
      <c r="H116" s="107">
        <v>0</v>
      </c>
      <c r="I116" s="107">
        <v>4626</v>
      </c>
      <c r="J116" s="28">
        <v>4626</v>
      </c>
      <c r="K116" s="45">
        <v>0</v>
      </c>
      <c r="M116" s="107">
        <v>1</v>
      </c>
      <c r="N116" s="107">
        <v>4731</v>
      </c>
      <c r="O116" s="28">
        <v>4732</v>
      </c>
      <c r="P116" s="45">
        <v>0.00021132713440405747</v>
      </c>
      <c r="R116" s="107">
        <v>0</v>
      </c>
      <c r="S116" s="107">
        <v>4372</v>
      </c>
      <c r="T116" s="28">
        <v>4372</v>
      </c>
      <c r="U116" s="45">
        <v>0</v>
      </c>
      <c r="W116" s="107">
        <v>0</v>
      </c>
      <c r="X116" s="107">
        <v>2617</v>
      </c>
      <c r="Y116" s="28">
        <v>2617</v>
      </c>
      <c r="Z116" s="45">
        <v>0</v>
      </c>
      <c r="AA116" s="121"/>
    </row>
    <row r="117" spans="2:27" ht="12" customHeight="1">
      <c r="B117" s="43" t="s">
        <v>37</v>
      </c>
      <c r="C117" s="107">
        <v>7</v>
      </c>
      <c r="D117" s="107">
        <v>3280</v>
      </c>
      <c r="E117" s="28">
        <v>3287</v>
      </c>
      <c r="F117" s="45">
        <v>0.0021296014602981443</v>
      </c>
      <c r="H117" s="107">
        <v>10</v>
      </c>
      <c r="I117" s="107">
        <v>2665</v>
      </c>
      <c r="J117" s="28">
        <v>2675</v>
      </c>
      <c r="K117" s="45">
        <v>0.003738317757009346</v>
      </c>
      <c r="M117" s="107">
        <v>31</v>
      </c>
      <c r="N117" s="107">
        <v>3002</v>
      </c>
      <c r="O117" s="28">
        <v>3033</v>
      </c>
      <c r="P117" s="45">
        <v>0.01022090339597758</v>
      </c>
      <c r="R117" s="107">
        <v>18</v>
      </c>
      <c r="S117" s="107">
        <v>2648</v>
      </c>
      <c r="T117" s="28">
        <v>2666</v>
      </c>
      <c r="U117" s="45">
        <v>0.006751687921980495</v>
      </c>
      <c r="W117" s="107">
        <v>4</v>
      </c>
      <c r="X117" s="107">
        <v>1896</v>
      </c>
      <c r="Y117" s="28">
        <v>1900</v>
      </c>
      <c r="Z117" s="45">
        <v>0.002105263157894737</v>
      </c>
      <c r="AA117" s="121"/>
    </row>
    <row r="118" spans="2:27" ht="12" customHeight="1">
      <c r="B118" s="43" t="s">
        <v>197</v>
      </c>
      <c r="C118" s="107">
        <v>0</v>
      </c>
      <c r="D118" s="107">
        <v>2</v>
      </c>
      <c r="E118" s="28">
        <v>2</v>
      </c>
      <c r="F118" s="45">
        <v>0</v>
      </c>
      <c r="H118" s="107">
        <v>0</v>
      </c>
      <c r="I118" s="107">
        <v>0</v>
      </c>
      <c r="J118" s="28">
        <v>0</v>
      </c>
      <c r="K118" s="45" t="s">
        <v>284</v>
      </c>
      <c r="M118" s="107">
        <v>0</v>
      </c>
      <c r="N118" s="107">
        <v>1</v>
      </c>
      <c r="O118" s="28">
        <v>1</v>
      </c>
      <c r="P118" s="45">
        <v>0</v>
      </c>
      <c r="R118" s="107">
        <v>0</v>
      </c>
      <c r="S118" s="107">
        <v>1</v>
      </c>
      <c r="T118" s="28">
        <v>1</v>
      </c>
      <c r="U118" s="45">
        <v>0</v>
      </c>
      <c r="W118" s="107">
        <v>0</v>
      </c>
      <c r="X118" s="107">
        <v>0</v>
      </c>
      <c r="Y118" s="28">
        <v>0</v>
      </c>
      <c r="Z118" s="45" t="s">
        <v>284</v>
      </c>
      <c r="AA118" s="121"/>
    </row>
    <row r="119" spans="2:27" ht="6" customHeight="1">
      <c r="B119" s="43"/>
      <c r="C119" s="44"/>
      <c r="D119" s="77"/>
      <c r="E119" s="77"/>
      <c r="F119" s="76"/>
      <c r="H119" s="44"/>
      <c r="I119" s="77"/>
      <c r="J119" s="77"/>
      <c r="K119" s="76"/>
      <c r="M119" s="44"/>
      <c r="N119" s="77"/>
      <c r="O119" s="77"/>
      <c r="P119" s="76"/>
      <c r="R119" s="44"/>
      <c r="S119" s="77"/>
      <c r="T119" s="77"/>
      <c r="U119" s="76"/>
      <c r="W119" s="44"/>
      <c r="X119" s="77"/>
      <c r="Y119" s="77"/>
      <c r="Z119" s="76"/>
      <c r="AA119" s="119"/>
    </row>
    <row r="120" spans="2:27" ht="12" customHeight="1">
      <c r="B120" s="51" t="s">
        <v>38</v>
      </c>
      <c r="C120" s="81">
        <v>986</v>
      </c>
      <c r="D120" s="81">
        <v>61809</v>
      </c>
      <c r="E120" s="28">
        <v>62795</v>
      </c>
      <c r="F120" s="29">
        <v>0.01570188709292141</v>
      </c>
      <c r="H120" s="81">
        <v>1867</v>
      </c>
      <c r="I120" s="81">
        <v>58288</v>
      </c>
      <c r="J120" s="28">
        <v>60155</v>
      </c>
      <c r="K120" s="29">
        <v>0.03103648906990275</v>
      </c>
      <c r="M120" s="81">
        <v>1996</v>
      </c>
      <c r="N120" s="81">
        <v>73460</v>
      </c>
      <c r="O120" s="28">
        <v>75456</v>
      </c>
      <c r="P120" s="29">
        <v>0.026452502120441052</v>
      </c>
      <c r="R120" s="81">
        <v>1399</v>
      </c>
      <c r="S120" s="81">
        <v>61385</v>
      </c>
      <c r="T120" s="28">
        <v>62784</v>
      </c>
      <c r="U120" s="29">
        <v>0.022282747196738024</v>
      </c>
      <c r="W120" s="81">
        <v>1309</v>
      </c>
      <c r="X120" s="81">
        <v>58008</v>
      </c>
      <c r="Y120" s="28">
        <v>59317</v>
      </c>
      <c r="Z120" s="29">
        <v>0.02206787261661918</v>
      </c>
      <c r="AA120" s="116"/>
    </row>
    <row r="121" spans="2:27" ht="12" customHeight="1">
      <c r="B121" s="43" t="s">
        <v>106</v>
      </c>
      <c r="C121" s="107">
        <v>18</v>
      </c>
      <c r="D121" s="107">
        <v>78</v>
      </c>
      <c r="E121" s="28">
        <v>96</v>
      </c>
      <c r="F121" s="45">
        <v>0.1875</v>
      </c>
      <c r="H121" s="107">
        <v>20</v>
      </c>
      <c r="I121" s="107">
        <v>70</v>
      </c>
      <c r="J121" s="28">
        <v>90</v>
      </c>
      <c r="K121" s="45">
        <v>0.2222222222222222</v>
      </c>
      <c r="M121" s="107">
        <v>23</v>
      </c>
      <c r="N121" s="107">
        <v>34</v>
      </c>
      <c r="O121" s="28">
        <v>57</v>
      </c>
      <c r="P121" s="45">
        <v>0.40350877192982454</v>
      </c>
      <c r="R121" s="107">
        <v>6</v>
      </c>
      <c r="S121" s="107">
        <v>57</v>
      </c>
      <c r="T121" s="28">
        <v>63</v>
      </c>
      <c r="U121" s="45">
        <v>0.09523809523809523</v>
      </c>
      <c r="W121" s="107">
        <v>11</v>
      </c>
      <c r="X121" s="107">
        <v>51</v>
      </c>
      <c r="Y121" s="28">
        <v>62</v>
      </c>
      <c r="Z121" s="45">
        <v>0.1774193548387097</v>
      </c>
      <c r="AA121" s="121"/>
    </row>
    <row r="122" spans="2:27" ht="12" customHeight="1">
      <c r="B122" s="43" t="s">
        <v>107</v>
      </c>
      <c r="C122" s="107">
        <v>0</v>
      </c>
      <c r="D122" s="107">
        <v>189</v>
      </c>
      <c r="E122" s="28">
        <v>189</v>
      </c>
      <c r="F122" s="45">
        <v>0</v>
      </c>
      <c r="H122" s="107">
        <v>2</v>
      </c>
      <c r="I122" s="107">
        <v>187</v>
      </c>
      <c r="J122" s="28">
        <v>189</v>
      </c>
      <c r="K122" s="45">
        <v>0.010582010582010581</v>
      </c>
      <c r="M122" s="107">
        <v>1</v>
      </c>
      <c r="N122" s="107">
        <v>157</v>
      </c>
      <c r="O122" s="28">
        <v>158</v>
      </c>
      <c r="P122" s="45">
        <v>0.006329113924050633</v>
      </c>
      <c r="R122" s="107">
        <v>2</v>
      </c>
      <c r="S122" s="107">
        <v>181</v>
      </c>
      <c r="T122" s="28">
        <v>183</v>
      </c>
      <c r="U122" s="45">
        <v>0.01092896174863388</v>
      </c>
      <c r="W122" s="107">
        <v>3</v>
      </c>
      <c r="X122" s="107">
        <v>243</v>
      </c>
      <c r="Y122" s="28">
        <v>246</v>
      </c>
      <c r="Z122" s="45">
        <v>0.012195121951219513</v>
      </c>
      <c r="AA122" s="121"/>
    </row>
    <row r="123" spans="2:27" ht="12" customHeight="1">
      <c r="B123" s="43" t="s">
        <v>39</v>
      </c>
      <c r="C123" s="107">
        <v>29</v>
      </c>
      <c r="D123" s="107">
        <v>327</v>
      </c>
      <c r="E123" s="28">
        <v>356</v>
      </c>
      <c r="F123" s="45">
        <v>0.08146067415730338</v>
      </c>
      <c r="H123" s="107">
        <v>60</v>
      </c>
      <c r="I123" s="107">
        <v>210</v>
      </c>
      <c r="J123" s="28">
        <v>270</v>
      </c>
      <c r="K123" s="45">
        <v>0.2222222222222222</v>
      </c>
      <c r="M123" s="107">
        <v>233</v>
      </c>
      <c r="N123" s="107">
        <v>437</v>
      </c>
      <c r="O123" s="28">
        <v>670</v>
      </c>
      <c r="P123" s="45">
        <v>0.34776119402985073</v>
      </c>
      <c r="R123" s="107">
        <v>240</v>
      </c>
      <c r="S123" s="107">
        <v>414</v>
      </c>
      <c r="T123" s="28">
        <v>654</v>
      </c>
      <c r="U123" s="45">
        <v>0.3669724770642202</v>
      </c>
      <c r="W123" s="107">
        <v>133</v>
      </c>
      <c r="X123" s="107">
        <v>435</v>
      </c>
      <c r="Y123" s="28">
        <v>568</v>
      </c>
      <c r="Z123" s="45">
        <v>0.23415492957746478</v>
      </c>
      <c r="AA123" s="121"/>
    </row>
    <row r="124" spans="2:27" ht="12" customHeight="1">
      <c r="B124" s="43" t="s">
        <v>108</v>
      </c>
      <c r="C124" s="107">
        <v>5</v>
      </c>
      <c r="D124" s="107">
        <v>123</v>
      </c>
      <c r="E124" s="28">
        <v>128</v>
      </c>
      <c r="F124" s="45">
        <v>0.0390625</v>
      </c>
      <c r="H124" s="107">
        <v>11</v>
      </c>
      <c r="I124" s="107">
        <v>112</v>
      </c>
      <c r="J124" s="28">
        <v>123</v>
      </c>
      <c r="K124" s="45">
        <v>0.08943089430894309</v>
      </c>
      <c r="M124" s="107">
        <v>25</v>
      </c>
      <c r="N124" s="107">
        <v>101</v>
      </c>
      <c r="O124" s="28">
        <v>126</v>
      </c>
      <c r="P124" s="45">
        <v>0.1984126984126984</v>
      </c>
      <c r="R124" s="107">
        <v>4</v>
      </c>
      <c r="S124" s="107">
        <v>101</v>
      </c>
      <c r="T124" s="28">
        <v>105</v>
      </c>
      <c r="U124" s="45">
        <v>0.0380952380952381</v>
      </c>
      <c r="W124" s="107">
        <v>49</v>
      </c>
      <c r="X124" s="107">
        <v>86</v>
      </c>
      <c r="Y124" s="28">
        <v>135</v>
      </c>
      <c r="Z124" s="45">
        <v>0.362962962962963</v>
      </c>
      <c r="AA124" s="121"/>
    </row>
    <row r="125" spans="2:27" ht="12" customHeight="1">
      <c r="B125" s="43" t="s">
        <v>181</v>
      </c>
      <c r="C125" s="107">
        <v>0</v>
      </c>
      <c r="D125" s="107">
        <v>11</v>
      </c>
      <c r="E125" s="28">
        <v>11</v>
      </c>
      <c r="F125" s="45">
        <v>0</v>
      </c>
      <c r="H125" s="107">
        <v>0</v>
      </c>
      <c r="I125" s="107">
        <v>9</v>
      </c>
      <c r="J125" s="28">
        <v>9</v>
      </c>
      <c r="K125" s="45">
        <v>0</v>
      </c>
      <c r="M125" s="107">
        <v>1</v>
      </c>
      <c r="N125" s="107">
        <v>12</v>
      </c>
      <c r="O125" s="28">
        <v>13</v>
      </c>
      <c r="P125" s="45">
        <v>0.07692307692307693</v>
      </c>
      <c r="R125" s="107">
        <v>0</v>
      </c>
      <c r="S125" s="107">
        <v>14</v>
      </c>
      <c r="T125" s="28">
        <v>14</v>
      </c>
      <c r="U125" s="45">
        <v>0</v>
      </c>
      <c r="W125" s="107">
        <v>0</v>
      </c>
      <c r="X125" s="107">
        <v>16</v>
      </c>
      <c r="Y125" s="28">
        <v>16</v>
      </c>
      <c r="Z125" s="45">
        <v>0</v>
      </c>
      <c r="AA125" s="121"/>
    </row>
    <row r="126" spans="2:27" ht="12" customHeight="1">
      <c r="B126" s="43" t="s">
        <v>109</v>
      </c>
      <c r="C126" s="107">
        <v>20</v>
      </c>
      <c r="D126" s="107">
        <v>303</v>
      </c>
      <c r="E126" s="28">
        <v>323</v>
      </c>
      <c r="F126" s="45">
        <v>0.06191950464396285</v>
      </c>
      <c r="H126" s="107">
        <v>12</v>
      </c>
      <c r="I126" s="107">
        <v>231</v>
      </c>
      <c r="J126" s="28">
        <v>243</v>
      </c>
      <c r="K126" s="45">
        <v>0.04938271604938271</v>
      </c>
      <c r="M126" s="107">
        <v>2</v>
      </c>
      <c r="N126" s="107">
        <v>229</v>
      </c>
      <c r="O126" s="28">
        <v>231</v>
      </c>
      <c r="P126" s="45">
        <v>0.008658008658008658</v>
      </c>
      <c r="R126" s="107">
        <v>2</v>
      </c>
      <c r="S126" s="107">
        <v>269</v>
      </c>
      <c r="T126" s="28">
        <v>271</v>
      </c>
      <c r="U126" s="45">
        <v>0.007380073800738007</v>
      </c>
      <c r="W126" s="107">
        <v>0</v>
      </c>
      <c r="X126" s="107">
        <v>243</v>
      </c>
      <c r="Y126" s="28">
        <v>243</v>
      </c>
      <c r="Z126" s="45">
        <v>0</v>
      </c>
      <c r="AA126" s="121"/>
    </row>
    <row r="127" spans="2:27" ht="12" customHeight="1">
      <c r="B127" s="43" t="s">
        <v>194</v>
      </c>
      <c r="C127" s="107">
        <v>0</v>
      </c>
      <c r="D127" s="107">
        <v>0</v>
      </c>
      <c r="E127" s="28">
        <v>0</v>
      </c>
      <c r="F127" s="45" t="s">
        <v>284</v>
      </c>
      <c r="H127" s="107">
        <v>0</v>
      </c>
      <c r="I127" s="107">
        <v>0</v>
      </c>
      <c r="J127" s="28">
        <v>0</v>
      </c>
      <c r="K127" s="45" t="s">
        <v>284</v>
      </c>
      <c r="M127" s="107">
        <v>0</v>
      </c>
      <c r="N127" s="107">
        <v>2</v>
      </c>
      <c r="O127" s="28">
        <v>2</v>
      </c>
      <c r="P127" s="45">
        <v>0</v>
      </c>
      <c r="R127" s="107">
        <v>0</v>
      </c>
      <c r="S127" s="107">
        <v>2</v>
      </c>
      <c r="T127" s="28">
        <v>2</v>
      </c>
      <c r="U127" s="45">
        <v>0</v>
      </c>
      <c r="W127" s="107">
        <v>0</v>
      </c>
      <c r="X127" s="107">
        <v>2</v>
      </c>
      <c r="Y127" s="28">
        <v>2</v>
      </c>
      <c r="Z127" s="45">
        <v>0</v>
      </c>
      <c r="AA127" s="121"/>
    </row>
    <row r="128" spans="2:27" ht="12" customHeight="1">
      <c r="B128" s="43" t="s">
        <v>110</v>
      </c>
      <c r="C128" s="107">
        <v>0</v>
      </c>
      <c r="D128" s="107">
        <v>4</v>
      </c>
      <c r="E128" s="28">
        <v>4</v>
      </c>
      <c r="F128" s="45">
        <v>0</v>
      </c>
      <c r="H128" s="107">
        <v>0</v>
      </c>
      <c r="I128" s="107">
        <v>6</v>
      </c>
      <c r="J128" s="28">
        <v>6</v>
      </c>
      <c r="K128" s="45">
        <v>0</v>
      </c>
      <c r="M128" s="107">
        <v>0</v>
      </c>
      <c r="N128" s="107">
        <v>5</v>
      </c>
      <c r="O128" s="28">
        <v>5</v>
      </c>
      <c r="P128" s="45">
        <v>0</v>
      </c>
      <c r="R128" s="107">
        <v>1</v>
      </c>
      <c r="S128" s="107">
        <v>3</v>
      </c>
      <c r="T128" s="28">
        <v>4</v>
      </c>
      <c r="U128" s="45">
        <v>0.25</v>
      </c>
      <c r="W128" s="107">
        <v>0</v>
      </c>
      <c r="X128" s="107">
        <v>8</v>
      </c>
      <c r="Y128" s="28">
        <v>8</v>
      </c>
      <c r="Z128" s="45">
        <v>0</v>
      </c>
      <c r="AA128" s="121"/>
    </row>
    <row r="129" spans="2:27" ht="12" customHeight="1">
      <c r="B129" s="43" t="s">
        <v>111</v>
      </c>
      <c r="C129" s="107">
        <v>0</v>
      </c>
      <c r="D129" s="107">
        <v>33</v>
      </c>
      <c r="E129" s="28">
        <v>33</v>
      </c>
      <c r="F129" s="45">
        <v>0</v>
      </c>
      <c r="H129" s="107">
        <v>0</v>
      </c>
      <c r="I129" s="107">
        <v>15</v>
      </c>
      <c r="J129" s="28">
        <v>15</v>
      </c>
      <c r="K129" s="45">
        <v>0</v>
      </c>
      <c r="M129" s="107">
        <v>0</v>
      </c>
      <c r="N129" s="107">
        <v>17</v>
      </c>
      <c r="O129" s="28">
        <v>17</v>
      </c>
      <c r="P129" s="45">
        <v>0</v>
      </c>
      <c r="R129" s="107">
        <v>0</v>
      </c>
      <c r="S129" s="107">
        <v>4</v>
      </c>
      <c r="T129" s="28">
        <v>4</v>
      </c>
      <c r="U129" s="45">
        <v>0</v>
      </c>
      <c r="W129" s="107">
        <v>0</v>
      </c>
      <c r="X129" s="107">
        <v>9</v>
      </c>
      <c r="Y129" s="28">
        <v>9</v>
      </c>
      <c r="Z129" s="45">
        <v>0</v>
      </c>
      <c r="AA129" s="121"/>
    </row>
    <row r="130" spans="2:27" ht="12" customHeight="1">
      <c r="B130" s="43" t="s">
        <v>40</v>
      </c>
      <c r="C130" s="107">
        <v>338</v>
      </c>
      <c r="D130" s="107">
        <v>15353</v>
      </c>
      <c r="E130" s="28">
        <v>15691</v>
      </c>
      <c r="F130" s="45">
        <v>0.021541010770505385</v>
      </c>
      <c r="H130" s="107">
        <v>761</v>
      </c>
      <c r="I130" s="107">
        <v>14682</v>
      </c>
      <c r="J130" s="28">
        <v>15443</v>
      </c>
      <c r="K130" s="45">
        <v>0.04927799002784433</v>
      </c>
      <c r="M130" s="107">
        <v>939</v>
      </c>
      <c r="N130" s="107">
        <v>22105</v>
      </c>
      <c r="O130" s="28">
        <v>23044</v>
      </c>
      <c r="P130" s="45">
        <v>0.040748134004513104</v>
      </c>
      <c r="R130" s="107">
        <v>544</v>
      </c>
      <c r="S130" s="107">
        <v>16162</v>
      </c>
      <c r="T130" s="28">
        <v>16706</v>
      </c>
      <c r="U130" s="45">
        <v>0.032563150963725605</v>
      </c>
      <c r="W130" s="107">
        <v>521</v>
      </c>
      <c r="X130" s="107">
        <v>16256</v>
      </c>
      <c r="Y130" s="28">
        <v>16777</v>
      </c>
      <c r="Z130" s="45">
        <v>0.03105441974131251</v>
      </c>
      <c r="AA130" s="121"/>
    </row>
    <row r="131" spans="2:27" ht="12" customHeight="1">
      <c r="B131" s="43" t="s">
        <v>112</v>
      </c>
      <c r="C131" s="107">
        <v>0</v>
      </c>
      <c r="D131" s="107">
        <v>84</v>
      </c>
      <c r="E131" s="28">
        <v>84</v>
      </c>
      <c r="F131" s="45">
        <v>0</v>
      </c>
      <c r="H131" s="107">
        <v>0</v>
      </c>
      <c r="I131" s="107">
        <v>90</v>
      </c>
      <c r="J131" s="28">
        <v>90</v>
      </c>
      <c r="K131" s="45">
        <v>0</v>
      </c>
      <c r="M131" s="107">
        <v>0</v>
      </c>
      <c r="N131" s="107">
        <v>126</v>
      </c>
      <c r="O131" s="28">
        <v>126</v>
      </c>
      <c r="P131" s="45">
        <v>0</v>
      </c>
      <c r="R131" s="107">
        <v>0</v>
      </c>
      <c r="S131" s="107">
        <v>131</v>
      </c>
      <c r="T131" s="28">
        <v>131</v>
      </c>
      <c r="U131" s="45">
        <v>0</v>
      </c>
      <c r="W131" s="107">
        <v>0</v>
      </c>
      <c r="X131" s="107">
        <v>73</v>
      </c>
      <c r="Y131" s="28">
        <v>73</v>
      </c>
      <c r="Z131" s="45">
        <v>0</v>
      </c>
      <c r="AA131" s="121"/>
    </row>
    <row r="132" spans="2:27" ht="12" customHeight="1">
      <c r="B132" s="43" t="s">
        <v>113</v>
      </c>
      <c r="C132" s="107">
        <v>0</v>
      </c>
      <c r="D132" s="107">
        <v>2</v>
      </c>
      <c r="E132" s="28">
        <v>2</v>
      </c>
      <c r="F132" s="45">
        <v>0</v>
      </c>
      <c r="H132" s="107">
        <v>0</v>
      </c>
      <c r="I132" s="107">
        <v>16</v>
      </c>
      <c r="J132" s="28">
        <v>16</v>
      </c>
      <c r="K132" s="45">
        <v>0</v>
      </c>
      <c r="M132" s="107">
        <v>0</v>
      </c>
      <c r="N132" s="107">
        <v>12</v>
      </c>
      <c r="O132" s="28">
        <v>12</v>
      </c>
      <c r="P132" s="45">
        <v>0</v>
      </c>
      <c r="R132" s="107">
        <v>0</v>
      </c>
      <c r="S132" s="107">
        <v>12</v>
      </c>
      <c r="T132" s="28">
        <v>12</v>
      </c>
      <c r="U132" s="45">
        <v>0</v>
      </c>
      <c r="W132" s="107">
        <v>0</v>
      </c>
      <c r="X132" s="107">
        <v>13</v>
      </c>
      <c r="Y132" s="28">
        <v>13</v>
      </c>
      <c r="Z132" s="45">
        <v>0</v>
      </c>
      <c r="AA132" s="121"/>
    </row>
    <row r="133" spans="2:27" ht="12" customHeight="1">
      <c r="B133" s="43" t="s">
        <v>114</v>
      </c>
      <c r="C133" s="107">
        <v>2</v>
      </c>
      <c r="D133" s="107">
        <v>10184</v>
      </c>
      <c r="E133" s="28">
        <v>10186</v>
      </c>
      <c r="F133" s="45">
        <v>0.00019634792852935403</v>
      </c>
      <c r="H133" s="107">
        <v>1</v>
      </c>
      <c r="I133" s="107">
        <v>8652</v>
      </c>
      <c r="J133" s="28">
        <v>8653</v>
      </c>
      <c r="K133" s="45">
        <v>0.00011556685542586386</v>
      </c>
      <c r="M133" s="107">
        <v>2</v>
      </c>
      <c r="N133" s="107">
        <v>9936</v>
      </c>
      <c r="O133" s="28">
        <v>9938</v>
      </c>
      <c r="P133" s="45">
        <v>0.0002012477359629704</v>
      </c>
      <c r="R133" s="107">
        <v>0</v>
      </c>
      <c r="S133" s="107">
        <v>8491</v>
      </c>
      <c r="T133" s="28">
        <v>8491</v>
      </c>
      <c r="U133" s="45">
        <v>0</v>
      </c>
      <c r="W133" s="107">
        <v>1</v>
      </c>
      <c r="X133" s="107">
        <v>8194</v>
      </c>
      <c r="Y133" s="28">
        <v>8195</v>
      </c>
      <c r="Z133" s="45">
        <v>0.00012202562538133008</v>
      </c>
      <c r="AA133" s="121"/>
    </row>
    <row r="134" spans="2:27" ht="12" customHeight="1">
      <c r="B134" s="43" t="s">
        <v>115</v>
      </c>
      <c r="C134" s="107">
        <v>0</v>
      </c>
      <c r="D134" s="107">
        <v>56</v>
      </c>
      <c r="E134" s="28">
        <v>56</v>
      </c>
      <c r="F134" s="45">
        <v>0</v>
      </c>
      <c r="H134" s="107">
        <v>0</v>
      </c>
      <c r="I134" s="107">
        <v>41</v>
      </c>
      <c r="J134" s="28">
        <v>41</v>
      </c>
      <c r="K134" s="45">
        <v>0</v>
      </c>
      <c r="M134" s="107">
        <v>1</v>
      </c>
      <c r="N134" s="107">
        <v>60</v>
      </c>
      <c r="O134" s="28">
        <v>61</v>
      </c>
      <c r="P134" s="45">
        <v>0.01639344262295082</v>
      </c>
      <c r="R134" s="107">
        <v>0</v>
      </c>
      <c r="S134" s="107">
        <v>73</v>
      </c>
      <c r="T134" s="28">
        <v>73</v>
      </c>
      <c r="U134" s="45">
        <v>0</v>
      </c>
      <c r="W134" s="107">
        <v>0</v>
      </c>
      <c r="X134" s="107">
        <v>56</v>
      </c>
      <c r="Y134" s="28">
        <v>56</v>
      </c>
      <c r="Z134" s="45">
        <v>0</v>
      </c>
      <c r="AA134" s="121"/>
    </row>
    <row r="135" spans="2:27" ht="12" customHeight="1">
      <c r="B135" s="43" t="s">
        <v>41</v>
      </c>
      <c r="C135" s="107">
        <v>5</v>
      </c>
      <c r="D135" s="107">
        <v>1970</v>
      </c>
      <c r="E135" s="28">
        <v>1975</v>
      </c>
      <c r="F135" s="45">
        <v>0.002531645569620253</v>
      </c>
      <c r="H135" s="107">
        <v>11</v>
      </c>
      <c r="I135" s="107">
        <v>1862</v>
      </c>
      <c r="J135" s="28">
        <v>1873</v>
      </c>
      <c r="K135" s="45">
        <v>0.0058729311265349705</v>
      </c>
      <c r="M135" s="107">
        <v>6</v>
      </c>
      <c r="N135" s="107">
        <v>2259</v>
      </c>
      <c r="O135" s="28">
        <v>2265</v>
      </c>
      <c r="P135" s="45">
        <v>0.0026490066225165563</v>
      </c>
      <c r="R135" s="107">
        <v>11</v>
      </c>
      <c r="S135" s="107">
        <v>2229</v>
      </c>
      <c r="T135" s="28">
        <v>2240</v>
      </c>
      <c r="U135" s="45">
        <v>0.004910714285714286</v>
      </c>
      <c r="W135" s="107">
        <v>7</v>
      </c>
      <c r="X135" s="107">
        <v>2149</v>
      </c>
      <c r="Y135" s="28">
        <v>2156</v>
      </c>
      <c r="Z135" s="45">
        <v>0.003246753246753247</v>
      </c>
      <c r="AA135" s="121"/>
    </row>
    <row r="136" spans="2:27" ht="12" customHeight="1">
      <c r="B136" s="43" t="s">
        <v>116</v>
      </c>
      <c r="C136" s="107">
        <v>8</v>
      </c>
      <c r="D136" s="107">
        <v>112</v>
      </c>
      <c r="E136" s="28">
        <v>120</v>
      </c>
      <c r="F136" s="45">
        <v>0.06666666666666667</v>
      </c>
      <c r="H136" s="107">
        <v>21</v>
      </c>
      <c r="I136" s="107">
        <v>84</v>
      </c>
      <c r="J136" s="28">
        <v>105</v>
      </c>
      <c r="K136" s="45">
        <v>0.2</v>
      </c>
      <c r="M136" s="107">
        <v>14</v>
      </c>
      <c r="N136" s="107">
        <v>127</v>
      </c>
      <c r="O136" s="28">
        <v>141</v>
      </c>
      <c r="P136" s="45">
        <v>0.09929078014184398</v>
      </c>
      <c r="R136" s="107">
        <v>26</v>
      </c>
      <c r="S136" s="107">
        <v>76</v>
      </c>
      <c r="T136" s="28">
        <v>102</v>
      </c>
      <c r="U136" s="45">
        <v>0.2549019607843137</v>
      </c>
      <c r="W136" s="107">
        <v>14</v>
      </c>
      <c r="X136" s="107">
        <v>60</v>
      </c>
      <c r="Y136" s="28">
        <v>74</v>
      </c>
      <c r="Z136" s="45">
        <v>0.1891891891891892</v>
      </c>
      <c r="AA136" s="121"/>
    </row>
    <row r="137" spans="2:27" ht="12" customHeight="1">
      <c r="B137" s="43" t="s">
        <v>117</v>
      </c>
      <c r="C137" s="107">
        <v>3</v>
      </c>
      <c r="D137" s="107">
        <v>335</v>
      </c>
      <c r="E137" s="28">
        <v>338</v>
      </c>
      <c r="F137" s="45">
        <v>0.008875739644970414</v>
      </c>
      <c r="H137" s="107">
        <v>1</v>
      </c>
      <c r="I137" s="107">
        <v>348</v>
      </c>
      <c r="J137" s="28">
        <v>349</v>
      </c>
      <c r="K137" s="45">
        <v>0.0028653295128939827</v>
      </c>
      <c r="M137" s="107">
        <v>0</v>
      </c>
      <c r="N137" s="107">
        <v>509</v>
      </c>
      <c r="O137" s="28">
        <v>509</v>
      </c>
      <c r="P137" s="45">
        <v>0</v>
      </c>
      <c r="R137" s="107">
        <v>5</v>
      </c>
      <c r="S137" s="107">
        <v>377</v>
      </c>
      <c r="T137" s="28">
        <v>382</v>
      </c>
      <c r="U137" s="45">
        <v>0.013089005235602094</v>
      </c>
      <c r="W137" s="107">
        <v>1</v>
      </c>
      <c r="X137" s="107">
        <v>351</v>
      </c>
      <c r="Y137" s="28">
        <v>352</v>
      </c>
      <c r="Z137" s="45">
        <v>0.002840909090909091</v>
      </c>
      <c r="AA137" s="121"/>
    </row>
    <row r="138" spans="2:27" ht="12" customHeight="1">
      <c r="B138" s="43" t="s">
        <v>42</v>
      </c>
      <c r="C138" s="107">
        <v>178</v>
      </c>
      <c r="D138" s="107">
        <v>11868</v>
      </c>
      <c r="E138" s="28">
        <v>12046</v>
      </c>
      <c r="F138" s="45">
        <v>0.014776689357463058</v>
      </c>
      <c r="H138" s="107">
        <v>302</v>
      </c>
      <c r="I138" s="107">
        <v>12264</v>
      </c>
      <c r="J138" s="28">
        <v>12566</v>
      </c>
      <c r="K138" s="45">
        <v>0.024033105204520133</v>
      </c>
      <c r="M138" s="107">
        <v>331</v>
      </c>
      <c r="N138" s="107">
        <v>16971</v>
      </c>
      <c r="O138" s="28">
        <v>17302</v>
      </c>
      <c r="P138" s="45">
        <v>0.019130736331059994</v>
      </c>
      <c r="R138" s="107">
        <v>302</v>
      </c>
      <c r="S138" s="107">
        <v>13566</v>
      </c>
      <c r="T138" s="28">
        <v>13868</v>
      </c>
      <c r="U138" s="45">
        <v>0.021776752235361983</v>
      </c>
      <c r="W138" s="107">
        <v>349</v>
      </c>
      <c r="X138" s="107">
        <v>13064</v>
      </c>
      <c r="Y138" s="28">
        <v>13413</v>
      </c>
      <c r="Z138" s="45">
        <v>0.02601953328860061</v>
      </c>
      <c r="AA138" s="121"/>
    </row>
    <row r="139" spans="2:27" ht="12" customHeight="1">
      <c r="B139" s="43" t="s">
        <v>64</v>
      </c>
      <c r="C139" s="107">
        <v>1</v>
      </c>
      <c r="D139" s="107">
        <v>351</v>
      </c>
      <c r="E139" s="28">
        <v>352</v>
      </c>
      <c r="F139" s="45">
        <v>0.002840909090909091</v>
      </c>
      <c r="H139" s="107">
        <v>0</v>
      </c>
      <c r="I139" s="107">
        <v>317</v>
      </c>
      <c r="J139" s="28">
        <v>317</v>
      </c>
      <c r="K139" s="45">
        <v>0</v>
      </c>
      <c r="M139" s="107">
        <v>3</v>
      </c>
      <c r="N139" s="107">
        <v>476</v>
      </c>
      <c r="O139" s="28">
        <v>479</v>
      </c>
      <c r="P139" s="45">
        <v>0.006263048016701462</v>
      </c>
      <c r="R139" s="107">
        <v>0</v>
      </c>
      <c r="S139" s="107">
        <v>350</v>
      </c>
      <c r="T139" s="28">
        <v>350</v>
      </c>
      <c r="U139" s="45">
        <v>0</v>
      </c>
      <c r="W139" s="107">
        <v>0</v>
      </c>
      <c r="X139" s="107">
        <v>362</v>
      </c>
      <c r="Y139" s="28">
        <v>362</v>
      </c>
      <c r="Z139" s="45">
        <v>0</v>
      </c>
      <c r="AA139" s="121"/>
    </row>
    <row r="140" spans="2:27" ht="12" customHeight="1">
      <c r="B140" s="43" t="s">
        <v>43</v>
      </c>
      <c r="C140" s="107">
        <v>1</v>
      </c>
      <c r="D140" s="107">
        <v>57</v>
      </c>
      <c r="E140" s="28">
        <v>58</v>
      </c>
      <c r="F140" s="45">
        <v>0.017241379310344827</v>
      </c>
      <c r="H140" s="107">
        <v>4</v>
      </c>
      <c r="I140" s="107">
        <v>50</v>
      </c>
      <c r="J140" s="28">
        <v>54</v>
      </c>
      <c r="K140" s="45">
        <v>0.07407407407407407</v>
      </c>
      <c r="M140" s="107">
        <v>2</v>
      </c>
      <c r="N140" s="107">
        <v>40</v>
      </c>
      <c r="O140" s="28">
        <v>42</v>
      </c>
      <c r="P140" s="45">
        <v>0.047619047619047616</v>
      </c>
      <c r="R140" s="107">
        <v>5</v>
      </c>
      <c r="S140" s="107">
        <v>69</v>
      </c>
      <c r="T140" s="28">
        <v>74</v>
      </c>
      <c r="U140" s="45">
        <v>0.06756756756756757</v>
      </c>
      <c r="W140" s="107">
        <v>0</v>
      </c>
      <c r="X140" s="107">
        <v>37</v>
      </c>
      <c r="Y140" s="28">
        <v>37</v>
      </c>
      <c r="Z140" s="45">
        <v>0</v>
      </c>
      <c r="AA140" s="121"/>
    </row>
    <row r="141" spans="2:27" ht="12" customHeight="1">
      <c r="B141" s="43" t="s">
        <v>44</v>
      </c>
      <c r="C141" s="107">
        <v>7</v>
      </c>
      <c r="D141" s="107">
        <v>934</v>
      </c>
      <c r="E141" s="28">
        <v>941</v>
      </c>
      <c r="F141" s="45">
        <v>0.007438894792773645</v>
      </c>
      <c r="H141" s="107">
        <v>5</v>
      </c>
      <c r="I141" s="107">
        <v>845</v>
      </c>
      <c r="J141" s="28">
        <v>850</v>
      </c>
      <c r="K141" s="45">
        <v>0.0058823529411764705</v>
      </c>
      <c r="M141" s="107">
        <v>13</v>
      </c>
      <c r="N141" s="107">
        <v>1091</v>
      </c>
      <c r="O141" s="28">
        <v>1104</v>
      </c>
      <c r="P141" s="45">
        <v>0.01177536231884058</v>
      </c>
      <c r="R141" s="107">
        <v>6</v>
      </c>
      <c r="S141" s="107">
        <v>702</v>
      </c>
      <c r="T141" s="28">
        <v>708</v>
      </c>
      <c r="U141" s="45">
        <v>0.00847457627118644</v>
      </c>
      <c r="W141" s="107">
        <v>6</v>
      </c>
      <c r="X141" s="107">
        <v>628</v>
      </c>
      <c r="Y141" s="28">
        <v>634</v>
      </c>
      <c r="Z141" s="45">
        <v>0.00946372239747634</v>
      </c>
      <c r="AA141" s="121"/>
    </row>
    <row r="142" spans="2:27" ht="12" customHeight="1">
      <c r="B142" s="43" t="s">
        <v>118</v>
      </c>
      <c r="C142" s="107">
        <v>3</v>
      </c>
      <c r="D142" s="107">
        <v>2532</v>
      </c>
      <c r="E142" s="28">
        <v>2535</v>
      </c>
      <c r="F142" s="45">
        <v>0.001183431952662722</v>
      </c>
      <c r="H142" s="107">
        <v>0</v>
      </c>
      <c r="I142" s="107">
        <v>2306</v>
      </c>
      <c r="J142" s="28">
        <v>2306</v>
      </c>
      <c r="K142" s="45">
        <v>0</v>
      </c>
      <c r="M142" s="107">
        <v>0</v>
      </c>
      <c r="N142" s="107">
        <v>2275</v>
      </c>
      <c r="O142" s="28">
        <v>2275</v>
      </c>
      <c r="P142" s="45">
        <v>0</v>
      </c>
      <c r="R142" s="107">
        <v>4</v>
      </c>
      <c r="S142" s="107">
        <v>3306</v>
      </c>
      <c r="T142" s="28">
        <v>3310</v>
      </c>
      <c r="U142" s="45">
        <v>0.0012084592145015106</v>
      </c>
      <c r="W142" s="107">
        <v>0</v>
      </c>
      <c r="X142" s="107">
        <v>2467</v>
      </c>
      <c r="Y142" s="28">
        <v>2467</v>
      </c>
      <c r="Z142" s="45">
        <v>0</v>
      </c>
      <c r="AA142" s="121"/>
    </row>
    <row r="143" spans="2:27" ht="12" customHeight="1">
      <c r="B143" s="43" t="s">
        <v>119</v>
      </c>
      <c r="C143" s="107">
        <v>4</v>
      </c>
      <c r="D143" s="107">
        <v>8494</v>
      </c>
      <c r="E143" s="28">
        <v>8498</v>
      </c>
      <c r="F143" s="45">
        <v>0.0004706989879971758</v>
      </c>
      <c r="H143" s="107">
        <v>1</v>
      </c>
      <c r="I143" s="107">
        <v>9123</v>
      </c>
      <c r="J143" s="28">
        <v>9124</v>
      </c>
      <c r="K143" s="45">
        <v>0.00010960105217010084</v>
      </c>
      <c r="M143" s="107">
        <v>1</v>
      </c>
      <c r="N143" s="107">
        <v>8979</v>
      </c>
      <c r="O143" s="28">
        <v>8980</v>
      </c>
      <c r="P143" s="45">
        <v>0.00011135857461024499</v>
      </c>
      <c r="R143" s="107">
        <v>1</v>
      </c>
      <c r="S143" s="107">
        <v>7761</v>
      </c>
      <c r="T143" s="28">
        <v>7762</v>
      </c>
      <c r="U143" s="45">
        <v>0.00012883277505797475</v>
      </c>
      <c r="W143" s="107">
        <v>1</v>
      </c>
      <c r="X143" s="107">
        <v>6563</v>
      </c>
      <c r="Y143" s="28">
        <v>6564</v>
      </c>
      <c r="Z143" s="45">
        <v>0.00015234613040828764</v>
      </c>
      <c r="AA143" s="121"/>
    </row>
    <row r="144" spans="2:27" ht="12" customHeight="1">
      <c r="B144" s="43" t="s">
        <v>120</v>
      </c>
      <c r="C144" s="107">
        <v>4</v>
      </c>
      <c r="D144" s="107">
        <v>131</v>
      </c>
      <c r="E144" s="28">
        <v>135</v>
      </c>
      <c r="F144" s="45">
        <v>0.02962962962962963</v>
      </c>
      <c r="H144" s="107">
        <v>8</v>
      </c>
      <c r="I144" s="107">
        <v>131</v>
      </c>
      <c r="J144" s="28">
        <v>139</v>
      </c>
      <c r="K144" s="45">
        <v>0.05755395683453238</v>
      </c>
      <c r="M144" s="107">
        <v>5</v>
      </c>
      <c r="N144" s="107">
        <v>122</v>
      </c>
      <c r="O144" s="28">
        <v>127</v>
      </c>
      <c r="P144" s="45">
        <v>0.03937007874015748</v>
      </c>
      <c r="R144" s="107">
        <v>5</v>
      </c>
      <c r="S144" s="107">
        <v>172</v>
      </c>
      <c r="T144" s="28">
        <v>177</v>
      </c>
      <c r="U144" s="45">
        <v>0.02824858757062147</v>
      </c>
      <c r="W144" s="107">
        <v>12</v>
      </c>
      <c r="X144" s="107">
        <v>180</v>
      </c>
      <c r="Y144" s="28">
        <v>192</v>
      </c>
      <c r="Z144" s="45">
        <v>0.0625</v>
      </c>
      <c r="AA144" s="121"/>
    </row>
    <row r="145" spans="2:27" ht="12" customHeight="1">
      <c r="B145" s="43" t="s">
        <v>121</v>
      </c>
      <c r="C145" s="107">
        <v>11</v>
      </c>
      <c r="D145" s="107">
        <v>317</v>
      </c>
      <c r="E145" s="28">
        <v>328</v>
      </c>
      <c r="F145" s="45">
        <v>0.03353658536585366</v>
      </c>
      <c r="H145" s="107">
        <v>2</v>
      </c>
      <c r="I145" s="107">
        <v>192</v>
      </c>
      <c r="J145" s="28">
        <v>194</v>
      </c>
      <c r="K145" s="45">
        <v>0.010309278350515464</v>
      </c>
      <c r="M145" s="107">
        <v>3</v>
      </c>
      <c r="N145" s="107">
        <v>244</v>
      </c>
      <c r="O145" s="28">
        <v>247</v>
      </c>
      <c r="P145" s="45">
        <v>0.012145748987854251</v>
      </c>
      <c r="R145" s="107">
        <v>7</v>
      </c>
      <c r="S145" s="107">
        <v>209</v>
      </c>
      <c r="T145" s="28">
        <v>216</v>
      </c>
      <c r="U145" s="45">
        <v>0.032407407407407406</v>
      </c>
      <c r="W145" s="107">
        <v>3</v>
      </c>
      <c r="X145" s="107">
        <v>152</v>
      </c>
      <c r="Y145" s="28">
        <v>155</v>
      </c>
      <c r="Z145" s="45">
        <v>0.01935483870967742</v>
      </c>
      <c r="AA145" s="121"/>
    </row>
    <row r="146" spans="2:27" ht="12" customHeight="1">
      <c r="B146" s="43" t="s">
        <v>122</v>
      </c>
      <c r="C146" s="107">
        <v>7</v>
      </c>
      <c r="D146" s="107">
        <v>76</v>
      </c>
      <c r="E146" s="28">
        <v>83</v>
      </c>
      <c r="F146" s="45">
        <v>0.08433734939759036</v>
      </c>
      <c r="H146" s="107">
        <v>14</v>
      </c>
      <c r="I146" s="107">
        <v>67</v>
      </c>
      <c r="J146" s="28">
        <v>81</v>
      </c>
      <c r="K146" s="45">
        <v>0.1728395061728395</v>
      </c>
      <c r="M146" s="107">
        <v>13</v>
      </c>
      <c r="N146" s="107">
        <v>36</v>
      </c>
      <c r="O146" s="28">
        <v>49</v>
      </c>
      <c r="P146" s="45">
        <v>0.2653061224489796</v>
      </c>
      <c r="R146" s="107">
        <v>5</v>
      </c>
      <c r="S146" s="107">
        <v>56</v>
      </c>
      <c r="T146" s="28">
        <v>61</v>
      </c>
      <c r="U146" s="45">
        <v>0.08196721311475409</v>
      </c>
      <c r="W146" s="107">
        <v>3</v>
      </c>
      <c r="X146" s="107">
        <v>35</v>
      </c>
      <c r="Y146" s="28">
        <v>38</v>
      </c>
      <c r="Z146" s="45">
        <v>0.07894736842105263</v>
      </c>
      <c r="AA146" s="121"/>
    </row>
    <row r="147" spans="2:27" ht="12" customHeight="1">
      <c r="B147" s="43" t="s">
        <v>123</v>
      </c>
      <c r="C147" s="107">
        <v>0</v>
      </c>
      <c r="D147" s="107">
        <v>66</v>
      </c>
      <c r="E147" s="28">
        <v>66</v>
      </c>
      <c r="F147" s="45">
        <v>0</v>
      </c>
      <c r="H147" s="107">
        <v>0</v>
      </c>
      <c r="I147" s="107">
        <v>60</v>
      </c>
      <c r="J147" s="28">
        <v>60</v>
      </c>
      <c r="K147" s="45">
        <v>0</v>
      </c>
      <c r="M147" s="107">
        <v>0</v>
      </c>
      <c r="N147" s="107">
        <v>104</v>
      </c>
      <c r="O147" s="28">
        <v>104</v>
      </c>
      <c r="P147" s="45">
        <v>0</v>
      </c>
      <c r="R147" s="107">
        <v>1</v>
      </c>
      <c r="S147" s="107">
        <v>71</v>
      </c>
      <c r="T147" s="28">
        <v>72</v>
      </c>
      <c r="U147" s="45">
        <v>0.013888888888888888</v>
      </c>
      <c r="W147" s="107">
        <v>1</v>
      </c>
      <c r="X147" s="107">
        <v>92</v>
      </c>
      <c r="Y147" s="28">
        <v>93</v>
      </c>
      <c r="Z147" s="45">
        <v>0.010752688172043012</v>
      </c>
      <c r="AA147" s="121"/>
    </row>
    <row r="148" spans="2:27" ht="12" customHeight="1">
      <c r="B148" s="43" t="s">
        <v>124</v>
      </c>
      <c r="C148" s="107">
        <v>0</v>
      </c>
      <c r="D148" s="107">
        <v>3</v>
      </c>
      <c r="E148" s="28">
        <v>3</v>
      </c>
      <c r="F148" s="45">
        <v>0</v>
      </c>
      <c r="H148" s="107">
        <v>0</v>
      </c>
      <c r="I148" s="107">
        <v>8</v>
      </c>
      <c r="J148" s="28">
        <v>8</v>
      </c>
      <c r="K148" s="45">
        <v>0</v>
      </c>
      <c r="M148" s="107">
        <v>0</v>
      </c>
      <c r="N148" s="107">
        <v>5</v>
      </c>
      <c r="O148" s="28">
        <v>5</v>
      </c>
      <c r="P148" s="45">
        <v>0</v>
      </c>
      <c r="R148" s="107">
        <v>0</v>
      </c>
      <c r="S148" s="107">
        <v>2</v>
      </c>
      <c r="T148" s="28">
        <v>2</v>
      </c>
      <c r="U148" s="45">
        <v>0</v>
      </c>
      <c r="W148" s="107">
        <v>0</v>
      </c>
      <c r="X148" s="107">
        <v>4</v>
      </c>
      <c r="Y148" s="28">
        <v>4</v>
      </c>
      <c r="Z148" s="45">
        <v>0</v>
      </c>
      <c r="AA148" s="121"/>
    </row>
    <row r="149" spans="2:27" ht="12" customHeight="1">
      <c r="B149" s="43" t="s">
        <v>125</v>
      </c>
      <c r="C149" s="107">
        <v>1</v>
      </c>
      <c r="D149" s="107">
        <v>326</v>
      </c>
      <c r="E149" s="28">
        <v>327</v>
      </c>
      <c r="F149" s="45">
        <v>0.0030581039755351682</v>
      </c>
      <c r="H149" s="107">
        <v>0</v>
      </c>
      <c r="I149" s="107">
        <v>313</v>
      </c>
      <c r="J149" s="28">
        <v>313</v>
      </c>
      <c r="K149" s="45">
        <v>0</v>
      </c>
      <c r="M149" s="107">
        <v>4</v>
      </c>
      <c r="N149" s="107">
        <v>365</v>
      </c>
      <c r="O149" s="28">
        <v>369</v>
      </c>
      <c r="P149" s="45">
        <v>0.01084010840108401</v>
      </c>
      <c r="R149" s="107">
        <v>0</v>
      </c>
      <c r="S149" s="107">
        <v>318</v>
      </c>
      <c r="T149" s="28">
        <v>318</v>
      </c>
      <c r="U149" s="45">
        <v>0</v>
      </c>
      <c r="W149" s="107">
        <v>3</v>
      </c>
      <c r="X149" s="107">
        <v>263</v>
      </c>
      <c r="Y149" s="28">
        <v>266</v>
      </c>
      <c r="Z149" s="45">
        <v>0.011278195488721804</v>
      </c>
      <c r="AA149" s="121"/>
    </row>
    <row r="150" spans="2:27" ht="12" customHeight="1">
      <c r="B150" s="43" t="s">
        <v>126</v>
      </c>
      <c r="C150" s="107">
        <v>0</v>
      </c>
      <c r="D150" s="107">
        <v>3</v>
      </c>
      <c r="E150" s="28">
        <v>3</v>
      </c>
      <c r="F150" s="45">
        <v>0</v>
      </c>
      <c r="H150" s="107">
        <v>0</v>
      </c>
      <c r="I150" s="107">
        <v>4</v>
      </c>
      <c r="J150" s="28">
        <v>4</v>
      </c>
      <c r="K150" s="45">
        <v>0</v>
      </c>
      <c r="M150" s="107">
        <v>0</v>
      </c>
      <c r="N150" s="107">
        <v>12</v>
      </c>
      <c r="O150" s="28">
        <v>12</v>
      </c>
      <c r="P150" s="45">
        <v>0</v>
      </c>
      <c r="R150" s="107">
        <v>0</v>
      </c>
      <c r="S150" s="107">
        <v>6</v>
      </c>
      <c r="T150" s="28">
        <v>6</v>
      </c>
      <c r="U150" s="45">
        <v>0</v>
      </c>
      <c r="W150" s="107">
        <v>0</v>
      </c>
      <c r="X150" s="107">
        <v>5</v>
      </c>
      <c r="Y150" s="28">
        <v>5</v>
      </c>
      <c r="Z150" s="45">
        <v>0</v>
      </c>
      <c r="AA150" s="121"/>
    </row>
    <row r="151" spans="2:27" ht="12" customHeight="1">
      <c r="B151" s="43" t="s">
        <v>65</v>
      </c>
      <c r="C151" s="107">
        <v>1</v>
      </c>
      <c r="D151" s="107">
        <v>440</v>
      </c>
      <c r="E151" s="28">
        <v>441</v>
      </c>
      <c r="F151" s="45">
        <v>0.0022675736961451248</v>
      </c>
      <c r="H151" s="107">
        <v>0</v>
      </c>
      <c r="I151" s="107">
        <v>435</v>
      </c>
      <c r="J151" s="28">
        <v>435</v>
      </c>
      <c r="K151" s="45">
        <v>0</v>
      </c>
      <c r="M151" s="107">
        <v>3</v>
      </c>
      <c r="N151" s="107">
        <v>613</v>
      </c>
      <c r="O151" s="28">
        <v>616</v>
      </c>
      <c r="P151" s="45">
        <v>0.00487012987012987</v>
      </c>
      <c r="R151" s="107">
        <v>1</v>
      </c>
      <c r="S151" s="107">
        <v>491</v>
      </c>
      <c r="T151" s="28">
        <v>492</v>
      </c>
      <c r="U151" s="45">
        <v>0.0020325203252032522</v>
      </c>
      <c r="W151" s="107">
        <v>2</v>
      </c>
      <c r="X151" s="107">
        <v>460</v>
      </c>
      <c r="Y151" s="28">
        <v>462</v>
      </c>
      <c r="Z151" s="45">
        <v>0.004329004329004329</v>
      </c>
      <c r="AA151" s="121"/>
    </row>
    <row r="152" spans="2:27" ht="12" customHeight="1">
      <c r="B152" s="43" t="s">
        <v>188</v>
      </c>
      <c r="C152" s="107">
        <v>0</v>
      </c>
      <c r="D152" s="107">
        <v>2</v>
      </c>
      <c r="E152" s="28">
        <v>2</v>
      </c>
      <c r="F152" s="45">
        <v>0</v>
      </c>
      <c r="H152" s="107">
        <v>0</v>
      </c>
      <c r="I152" s="107">
        <v>0</v>
      </c>
      <c r="J152" s="28">
        <v>0</v>
      </c>
      <c r="K152" s="45" t="s">
        <v>284</v>
      </c>
      <c r="M152" s="107">
        <v>0</v>
      </c>
      <c r="N152" s="107">
        <v>1</v>
      </c>
      <c r="O152" s="28">
        <v>1</v>
      </c>
      <c r="P152" s="45">
        <v>0</v>
      </c>
      <c r="R152" s="107">
        <v>0</v>
      </c>
      <c r="S152" s="107">
        <v>0</v>
      </c>
      <c r="T152" s="28">
        <v>0</v>
      </c>
      <c r="U152" s="45" t="s">
        <v>284</v>
      </c>
      <c r="W152" s="107">
        <v>0</v>
      </c>
      <c r="X152" s="107">
        <v>4</v>
      </c>
      <c r="Y152" s="28">
        <v>4</v>
      </c>
      <c r="Z152" s="45">
        <v>0</v>
      </c>
      <c r="AA152" s="121"/>
    </row>
    <row r="153" spans="2:27" ht="12" customHeight="1">
      <c r="B153" s="43" t="s">
        <v>127</v>
      </c>
      <c r="C153" s="107">
        <v>0</v>
      </c>
      <c r="D153" s="107">
        <v>36</v>
      </c>
      <c r="E153" s="28">
        <v>36</v>
      </c>
      <c r="F153" s="45">
        <v>0</v>
      </c>
      <c r="H153" s="107">
        <v>0</v>
      </c>
      <c r="I153" s="107">
        <v>27</v>
      </c>
      <c r="J153" s="28">
        <v>27</v>
      </c>
      <c r="K153" s="45">
        <v>0</v>
      </c>
      <c r="M153" s="107">
        <v>1</v>
      </c>
      <c r="N153" s="107">
        <v>36</v>
      </c>
      <c r="O153" s="28">
        <v>37</v>
      </c>
      <c r="P153" s="45">
        <v>0.02702702702702703</v>
      </c>
      <c r="R153" s="107">
        <v>0</v>
      </c>
      <c r="S153" s="107">
        <v>37</v>
      </c>
      <c r="T153" s="28">
        <v>37</v>
      </c>
      <c r="U153" s="45">
        <v>0</v>
      </c>
      <c r="W153" s="107">
        <v>0</v>
      </c>
      <c r="X153" s="107">
        <v>26</v>
      </c>
      <c r="Y153" s="28">
        <v>26</v>
      </c>
      <c r="Z153" s="45">
        <v>0</v>
      </c>
      <c r="AA153" s="121"/>
    </row>
    <row r="154" spans="2:27" ht="12" customHeight="1">
      <c r="B154" s="43" t="s">
        <v>128</v>
      </c>
      <c r="C154" s="107">
        <v>0</v>
      </c>
      <c r="D154" s="107">
        <v>112</v>
      </c>
      <c r="E154" s="28">
        <v>112</v>
      </c>
      <c r="F154" s="45">
        <v>0</v>
      </c>
      <c r="H154" s="107">
        <v>1</v>
      </c>
      <c r="I154" s="107">
        <v>64</v>
      </c>
      <c r="J154" s="28">
        <v>65</v>
      </c>
      <c r="K154" s="45">
        <v>0.015384615384615385</v>
      </c>
      <c r="M154" s="107">
        <v>6</v>
      </c>
      <c r="N154" s="107">
        <v>78</v>
      </c>
      <c r="O154" s="28">
        <v>84</v>
      </c>
      <c r="P154" s="45">
        <v>0.07142857142857142</v>
      </c>
      <c r="R154" s="107">
        <v>1</v>
      </c>
      <c r="S154" s="107">
        <v>54</v>
      </c>
      <c r="T154" s="28">
        <v>55</v>
      </c>
      <c r="U154" s="45">
        <v>0.01818181818181818</v>
      </c>
      <c r="W154" s="107">
        <v>0</v>
      </c>
      <c r="X154" s="107">
        <v>51</v>
      </c>
      <c r="Y154" s="28">
        <v>51</v>
      </c>
      <c r="Z154" s="45">
        <v>0</v>
      </c>
      <c r="AA154" s="121"/>
    </row>
    <row r="155" spans="2:27" ht="12" customHeight="1">
      <c r="B155" s="43" t="s">
        <v>45</v>
      </c>
      <c r="C155" s="107">
        <v>9</v>
      </c>
      <c r="D155" s="107">
        <v>260</v>
      </c>
      <c r="E155" s="28">
        <v>269</v>
      </c>
      <c r="F155" s="45">
        <v>0.03345724907063197</v>
      </c>
      <c r="H155" s="107">
        <v>20</v>
      </c>
      <c r="I155" s="107">
        <v>252</v>
      </c>
      <c r="J155" s="28">
        <v>272</v>
      </c>
      <c r="K155" s="45">
        <v>0.07352941176470588</v>
      </c>
      <c r="M155" s="107">
        <v>27</v>
      </c>
      <c r="N155" s="107">
        <v>321</v>
      </c>
      <c r="O155" s="28">
        <v>348</v>
      </c>
      <c r="P155" s="45">
        <v>0.07758620689655173</v>
      </c>
      <c r="R155" s="107">
        <v>11</v>
      </c>
      <c r="S155" s="107">
        <v>296</v>
      </c>
      <c r="T155" s="28">
        <v>307</v>
      </c>
      <c r="U155" s="45">
        <v>0.035830618892508145</v>
      </c>
      <c r="W155" s="107">
        <v>17</v>
      </c>
      <c r="X155" s="107">
        <v>249</v>
      </c>
      <c r="Y155" s="28">
        <v>266</v>
      </c>
      <c r="Z155" s="45">
        <v>0.06390977443609022</v>
      </c>
      <c r="AA155" s="121"/>
    </row>
    <row r="156" spans="2:27" ht="12" customHeight="1">
      <c r="B156" s="43" t="s">
        <v>129</v>
      </c>
      <c r="C156" s="107">
        <v>0</v>
      </c>
      <c r="D156" s="107">
        <v>29</v>
      </c>
      <c r="E156" s="28">
        <v>29</v>
      </c>
      <c r="F156" s="45">
        <v>0</v>
      </c>
      <c r="H156" s="107">
        <v>0</v>
      </c>
      <c r="I156" s="107">
        <v>61</v>
      </c>
      <c r="J156" s="28">
        <v>61</v>
      </c>
      <c r="K156" s="45">
        <v>0</v>
      </c>
      <c r="M156" s="107">
        <v>0</v>
      </c>
      <c r="N156" s="107">
        <v>22</v>
      </c>
      <c r="O156" s="28">
        <v>22</v>
      </c>
      <c r="P156" s="45">
        <v>0</v>
      </c>
      <c r="R156" s="107">
        <v>0</v>
      </c>
      <c r="S156" s="107">
        <v>11</v>
      </c>
      <c r="T156" s="28">
        <v>11</v>
      </c>
      <c r="U156" s="45">
        <v>0</v>
      </c>
      <c r="W156" s="107">
        <v>0</v>
      </c>
      <c r="X156" s="107">
        <v>20</v>
      </c>
      <c r="Y156" s="28">
        <v>20</v>
      </c>
      <c r="Z156" s="45">
        <v>0</v>
      </c>
      <c r="AA156" s="121"/>
    </row>
    <row r="157" spans="2:27" ht="12" customHeight="1">
      <c r="B157" s="43" t="s">
        <v>46</v>
      </c>
      <c r="C157" s="107">
        <v>14</v>
      </c>
      <c r="D157" s="107">
        <v>401</v>
      </c>
      <c r="E157" s="28">
        <v>415</v>
      </c>
      <c r="F157" s="45">
        <v>0.033734939759036145</v>
      </c>
      <c r="H157" s="107">
        <v>10</v>
      </c>
      <c r="I157" s="107">
        <v>413</v>
      </c>
      <c r="J157" s="28">
        <v>423</v>
      </c>
      <c r="K157" s="45">
        <v>0.02364066193853428</v>
      </c>
      <c r="M157" s="107">
        <v>10</v>
      </c>
      <c r="N157" s="107">
        <v>396</v>
      </c>
      <c r="O157" s="28">
        <v>406</v>
      </c>
      <c r="P157" s="45">
        <v>0.024630541871921183</v>
      </c>
      <c r="R157" s="107">
        <v>15</v>
      </c>
      <c r="S157" s="107">
        <v>490</v>
      </c>
      <c r="T157" s="28">
        <v>505</v>
      </c>
      <c r="U157" s="45">
        <v>0.0297029702970297</v>
      </c>
      <c r="W157" s="107">
        <v>6</v>
      </c>
      <c r="X157" s="107">
        <v>492</v>
      </c>
      <c r="Y157" s="28">
        <v>498</v>
      </c>
      <c r="Z157" s="45">
        <v>0.012048192771084338</v>
      </c>
      <c r="AA157" s="121"/>
    </row>
    <row r="158" spans="2:27" ht="12" customHeight="1">
      <c r="B158" s="43" t="s">
        <v>130</v>
      </c>
      <c r="C158" s="107">
        <v>1</v>
      </c>
      <c r="D158" s="107">
        <v>27</v>
      </c>
      <c r="E158" s="28">
        <v>28</v>
      </c>
      <c r="F158" s="45">
        <v>0.03571428571428571</v>
      </c>
      <c r="H158" s="107">
        <v>2</v>
      </c>
      <c r="I158" s="107">
        <v>29</v>
      </c>
      <c r="J158" s="28">
        <v>31</v>
      </c>
      <c r="K158" s="45">
        <v>0.06451612903225806</v>
      </c>
      <c r="M158" s="107">
        <v>1</v>
      </c>
      <c r="N158" s="107">
        <v>22</v>
      </c>
      <c r="O158" s="28">
        <v>23</v>
      </c>
      <c r="P158" s="45">
        <v>0.043478260869565216</v>
      </c>
      <c r="R158" s="107">
        <v>2</v>
      </c>
      <c r="S158" s="107">
        <v>35</v>
      </c>
      <c r="T158" s="28">
        <v>37</v>
      </c>
      <c r="U158" s="45">
        <v>0.05405405405405406</v>
      </c>
      <c r="W158" s="107">
        <v>2</v>
      </c>
      <c r="X158" s="107">
        <v>21</v>
      </c>
      <c r="Y158" s="28">
        <v>23</v>
      </c>
      <c r="Z158" s="45">
        <v>0.08695652173913043</v>
      </c>
      <c r="AA158" s="121"/>
    </row>
    <row r="159" spans="2:27" ht="12" customHeight="1">
      <c r="B159" s="43" t="s">
        <v>131</v>
      </c>
      <c r="C159" s="107">
        <v>0</v>
      </c>
      <c r="D159" s="107">
        <v>14</v>
      </c>
      <c r="E159" s="28">
        <v>14</v>
      </c>
      <c r="F159" s="45">
        <v>0</v>
      </c>
      <c r="H159" s="107">
        <v>0</v>
      </c>
      <c r="I159" s="107">
        <v>10</v>
      </c>
      <c r="J159" s="28">
        <v>10</v>
      </c>
      <c r="K159" s="45">
        <v>0</v>
      </c>
      <c r="M159" s="107">
        <v>0</v>
      </c>
      <c r="N159" s="107">
        <v>7</v>
      </c>
      <c r="O159" s="28">
        <v>7</v>
      </c>
      <c r="P159" s="45">
        <v>0</v>
      </c>
      <c r="R159" s="107">
        <v>0</v>
      </c>
      <c r="S159" s="107">
        <v>12</v>
      </c>
      <c r="T159" s="28">
        <v>12</v>
      </c>
      <c r="U159" s="45">
        <v>0</v>
      </c>
      <c r="W159" s="107">
        <v>0</v>
      </c>
      <c r="X159" s="107">
        <v>19</v>
      </c>
      <c r="Y159" s="28">
        <v>19</v>
      </c>
      <c r="Z159" s="45">
        <v>0</v>
      </c>
      <c r="AA159" s="121"/>
    </row>
    <row r="160" spans="2:27" ht="12" customHeight="1">
      <c r="B160" s="43" t="s">
        <v>132</v>
      </c>
      <c r="C160" s="107">
        <v>1</v>
      </c>
      <c r="D160" s="107">
        <v>467</v>
      </c>
      <c r="E160" s="28">
        <v>468</v>
      </c>
      <c r="F160" s="45">
        <v>0.002136752136752137</v>
      </c>
      <c r="H160" s="107">
        <v>0</v>
      </c>
      <c r="I160" s="107">
        <v>370</v>
      </c>
      <c r="J160" s="28">
        <v>370</v>
      </c>
      <c r="K160" s="45">
        <v>0</v>
      </c>
      <c r="M160" s="107">
        <v>1</v>
      </c>
      <c r="N160" s="107">
        <v>568</v>
      </c>
      <c r="O160" s="28">
        <v>569</v>
      </c>
      <c r="P160" s="45">
        <v>0.0017574692442882249</v>
      </c>
      <c r="R160" s="107">
        <v>3</v>
      </c>
      <c r="S160" s="107">
        <v>491</v>
      </c>
      <c r="T160" s="28">
        <v>494</v>
      </c>
      <c r="U160" s="45">
        <v>0.006072874493927126</v>
      </c>
      <c r="W160" s="107">
        <v>0</v>
      </c>
      <c r="X160" s="107">
        <v>550</v>
      </c>
      <c r="Y160" s="28">
        <v>550</v>
      </c>
      <c r="Z160" s="45">
        <v>0</v>
      </c>
      <c r="AA160" s="121"/>
    </row>
    <row r="161" spans="2:27" ht="12" customHeight="1">
      <c r="B161" s="43" t="s">
        <v>47</v>
      </c>
      <c r="C161" s="107">
        <v>2</v>
      </c>
      <c r="D161" s="107">
        <v>66</v>
      </c>
      <c r="E161" s="28">
        <v>68</v>
      </c>
      <c r="F161" s="45">
        <v>0.029411764705882353</v>
      </c>
      <c r="H161" s="107">
        <v>0</v>
      </c>
      <c r="I161" s="107">
        <v>80</v>
      </c>
      <c r="J161" s="28">
        <v>80</v>
      </c>
      <c r="K161" s="45">
        <v>0</v>
      </c>
      <c r="M161" s="107">
        <v>0</v>
      </c>
      <c r="N161" s="107">
        <v>60</v>
      </c>
      <c r="O161" s="28">
        <v>60</v>
      </c>
      <c r="P161" s="45">
        <v>0</v>
      </c>
      <c r="R161" s="107">
        <v>1</v>
      </c>
      <c r="S161" s="107">
        <v>78</v>
      </c>
      <c r="T161" s="28">
        <v>79</v>
      </c>
      <c r="U161" s="45">
        <v>0.012658227848101266</v>
      </c>
      <c r="W161" s="107">
        <v>2</v>
      </c>
      <c r="X161" s="107">
        <v>53</v>
      </c>
      <c r="Y161" s="28">
        <v>55</v>
      </c>
      <c r="Z161" s="45">
        <v>0.03636363636363636</v>
      </c>
      <c r="AA161" s="121"/>
    </row>
    <row r="162" spans="2:27" ht="12" customHeight="1">
      <c r="B162" s="43" t="s">
        <v>133</v>
      </c>
      <c r="C162" s="107">
        <v>0</v>
      </c>
      <c r="D162" s="107">
        <v>116</v>
      </c>
      <c r="E162" s="28">
        <v>116</v>
      </c>
      <c r="F162" s="45">
        <v>0</v>
      </c>
      <c r="H162" s="107">
        <v>0</v>
      </c>
      <c r="I162" s="107">
        <v>107</v>
      </c>
      <c r="J162" s="28">
        <v>107</v>
      </c>
      <c r="K162" s="45">
        <v>0</v>
      </c>
      <c r="M162" s="107">
        <v>2</v>
      </c>
      <c r="N162" s="107">
        <v>149</v>
      </c>
      <c r="O162" s="28">
        <v>151</v>
      </c>
      <c r="P162" s="45">
        <v>0.013245033112582781</v>
      </c>
      <c r="R162" s="107">
        <v>1</v>
      </c>
      <c r="S162" s="107">
        <v>149</v>
      </c>
      <c r="T162" s="28">
        <v>150</v>
      </c>
      <c r="U162" s="45">
        <v>0.006666666666666667</v>
      </c>
      <c r="W162" s="107">
        <v>5</v>
      </c>
      <c r="X162" s="107">
        <v>117</v>
      </c>
      <c r="Y162" s="28">
        <v>122</v>
      </c>
      <c r="Z162" s="45">
        <v>0.040983606557377046</v>
      </c>
      <c r="AA162" s="121"/>
    </row>
    <row r="163" spans="2:27" ht="12" customHeight="1">
      <c r="B163" s="43" t="s">
        <v>134</v>
      </c>
      <c r="C163" s="107">
        <v>2</v>
      </c>
      <c r="D163" s="107">
        <v>242</v>
      </c>
      <c r="E163" s="28">
        <v>244</v>
      </c>
      <c r="F163" s="45">
        <v>0.00819672131147541</v>
      </c>
      <c r="H163" s="107">
        <v>0</v>
      </c>
      <c r="I163" s="107">
        <v>253</v>
      </c>
      <c r="J163" s="28">
        <v>253</v>
      </c>
      <c r="K163" s="45">
        <v>0</v>
      </c>
      <c r="M163" s="107">
        <v>2</v>
      </c>
      <c r="N163" s="107">
        <v>372</v>
      </c>
      <c r="O163" s="28">
        <v>374</v>
      </c>
      <c r="P163" s="45">
        <v>0.0053475935828877</v>
      </c>
      <c r="R163" s="107">
        <v>1</v>
      </c>
      <c r="S163" s="107">
        <v>310</v>
      </c>
      <c r="T163" s="28">
        <v>311</v>
      </c>
      <c r="U163" s="45">
        <v>0.003215434083601286</v>
      </c>
      <c r="W163" s="107">
        <v>0</v>
      </c>
      <c r="X163" s="107">
        <v>281</v>
      </c>
      <c r="Y163" s="28">
        <v>281</v>
      </c>
      <c r="Z163" s="45">
        <v>0</v>
      </c>
      <c r="AA163" s="121"/>
    </row>
    <row r="164" spans="2:27" ht="12" customHeight="1">
      <c r="B164" s="43" t="s">
        <v>48</v>
      </c>
      <c r="C164" s="107">
        <v>5</v>
      </c>
      <c r="D164" s="107">
        <v>775</v>
      </c>
      <c r="E164" s="28">
        <v>780</v>
      </c>
      <c r="F164" s="45">
        <v>0.00641025641025641</v>
      </c>
      <c r="H164" s="107">
        <v>6</v>
      </c>
      <c r="I164" s="107">
        <v>826</v>
      </c>
      <c r="J164" s="28">
        <v>832</v>
      </c>
      <c r="K164" s="45">
        <v>0.007211538461538462</v>
      </c>
      <c r="M164" s="107">
        <v>8</v>
      </c>
      <c r="N164" s="107">
        <v>1045</v>
      </c>
      <c r="O164" s="28">
        <v>1053</v>
      </c>
      <c r="P164" s="45">
        <v>0.007597340930674264</v>
      </c>
      <c r="R164" s="107">
        <v>5</v>
      </c>
      <c r="S164" s="107">
        <v>855</v>
      </c>
      <c r="T164" s="28">
        <v>860</v>
      </c>
      <c r="U164" s="45">
        <v>0.005813953488372093</v>
      </c>
      <c r="W164" s="107">
        <v>3</v>
      </c>
      <c r="X164" s="107">
        <v>843</v>
      </c>
      <c r="Y164" s="28">
        <v>846</v>
      </c>
      <c r="Z164" s="45">
        <v>0.0035460992907801418</v>
      </c>
      <c r="AA164" s="121"/>
    </row>
    <row r="165" spans="2:27" ht="12" customHeight="1">
      <c r="B165" s="43" t="s">
        <v>135</v>
      </c>
      <c r="C165" s="107">
        <v>3</v>
      </c>
      <c r="D165" s="107">
        <v>21</v>
      </c>
      <c r="E165" s="28">
        <v>24</v>
      </c>
      <c r="F165" s="45">
        <v>0.125</v>
      </c>
      <c r="H165" s="107">
        <v>2</v>
      </c>
      <c r="I165" s="107">
        <v>24</v>
      </c>
      <c r="J165" s="28">
        <v>26</v>
      </c>
      <c r="K165" s="45">
        <v>0.07692307692307693</v>
      </c>
      <c r="M165" s="107">
        <v>3</v>
      </c>
      <c r="N165" s="107">
        <v>19</v>
      </c>
      <c r="O165" s="28">
        <v>22</v>
      </c>
      <c r="P165" s="45">
        <v>0.13636363636363635</v>
      </c>
      <c r="R165" s="107">
        <v>8</v>
      </c>
      <c r="S165" s="107">
        <v>26</v>
      </c>
      <c r="T165" s="28">
        <v>34</v>
      </c>
      <c r="U165" s="45">
        <v>0.23529411764705882</v>
      </c>
      <c r="W165" s="107">
        <v>5</v>
      </c>
      <c r="X165" s="107">
        <v>14</v>
      </c>
      <c r="Y165" s="28">
        <v>19</v>
      </c>
      <c r="Z165" s="45">
        <v>0.2631578947368421</v>
      </c>
      <c r="AA165" s="121"/>
    </row>
    <row r="166" spans="2:27" ht="12" customHeight="1">
      <c r="B166" s="43" t="s">
        <v>136</v>
      </c>
      <c r="C166" s="107">
        <v>0</v>
      </c>
      <c r="D166" s="107">
        <v>18</v>
      </c>
      <c r="E166" s="28">
        <v>18</v>
      </c>
      <c r="F166" s="45">
        <v>0</v>
      </c>
      <c r="H166" s="107">
        <v>0</v>
      </c>
      <c r="I166" s="107">
        <v>3</v>
      </c>
      <c r="J166" s="28">
        <v>3</v>
      </c>
      <c r="K166" s="45">
        <v>0</v>
      </c>
      <c r="M166" s="107">
        <v>0</v>
      </c>
      <c r="N166" s="107">
        <v>8</v>
      </c>
      <c r="O166" s="28">
        <v>8</v>
      </c>
      <c r="P166" s="45">
        <v>0</v>
      </c>
      <c r="R166" s="107">
        <v>0</v>
      </c>
      <c r="S166" s="107">
        <v>9</v>
      </c>
      <c r="T166" s="28">
        <v>9</v>
      </c>
      <c r="U166" s="45">
        <v>0</v>
      </c>
      <c r="W166" s="107">
        <v>0</v>
      </c>
      <c r="X166" s="107">
        <v>2</v>
      </c>
      <c r="Y166" s="28">
        <v>2</v>
      </c>
      <c r="Z166" s="45">
        <v>0</v>
      </c>
      <c r="AA166" s="121"/>
    </row>
    <row r="167" spans="2:27" ht="12" customHeight="1">
      <c r="B167" s="43" t="s">
        <v>49</v>
      </c>
      <c r="C167" s="107">
        <v>270</v>
      </c>
      <c r="D167" s="107">
        <v>3685</v>
      </c>
      <c r="E167" s="28">
        <v>3955</v>
      </c>
      <c r="F167" s="45">
        <v>0.06826801517067003</v>
      </c>
      <c r="H167" s="107">
        <v>501</v>
      </c>
      <c r="I167" s="107">
        <v>2440</v>
      </c>
      <c r="J167" s="28">
        <v>2941</v>
      </c>
      <c r="K167" s="45">
        <v>0.1703502210132608</v>
      </c>
      <c r="M167" s="107">
        <v>136</v>
      </c>
      <c r="N167" s="107">
        <v>2236</v>
      </c>
      <c r="O167" s="28">
        <v>2372</v>
      </c>
      <c r="P167" s="45">
        <v>0.05733558178752108</v>
      </c>
      <c r="R167" s="107">
        <v>70</v>
      </c>
      <c r="S167" s="107">
        <v>2241</v>
      </c>
      <c r="T167" s="28">
        <v>2311</v>
      </c>
      <c r="U167" s="45">
        <v>0.03028991778450887</v>
      </c>
      <c r="W167" s="107">
        <v>108</v>
      </c>
      <c r="X167" s="107">
        <v>1979</v>
      </c>
      <c r="Y167" s="28">
        <v>2087</v>
      </c>
      <c r="Z167" s="45">
        <v>0.05174892189746047</v>
      </c>
      <c r="AA167" s="121"/>
    </row>
    <row r="168" spans="2:27" ht="12" customHeight="1">
      <c r="B168" s="43" t="s">
        <v>137</v>
      </c>
      <c r="C168" s="107">
        <v>7</v>
      </c>
      <c r="D168" s="107">
        <v>177</v>
      </c>
      <c r="E168" s="28">
        <v>184</v>
      </c>
      <c r="F168" s="45">
        <v>0.03804347826086957</v>
      </c>
      <c r="H168" s="107">
        <v>25</v>
      </c>
      <c r="I168" s="107">
        <v>102</v>
      </c>
      <c r="J168" s="28">
        <v>127</v>
      </c>
      <c r="K168" s="45">
        <v>0.1968503937007874</v>
      </c>
      <c r="M168" s="107">
        <v>24</v>
      </c>
      <c r="N168" s="107">
        <v>88</v>
      </c>
      <c r="O168" s="28">
        <v>112</v>
      </c>
      <c r="P168" s="45">
        <v>0.21428571428571427</v>
      </c>
      <c r="R168" s="107">
        <v>35</v>
      </c>
      <c r="S168" s="107">
        <v>102</v>
      </c>
      <c r="T168" s="28">
        <v>137</v>
      </c>
      <c r="U168" s="45">
        <v>0.25547445255474455</v>
      </c>
      <c r="W168" s="107">
        <v>11</v>
      </c>
      <c r="X168" s="107">
        <v>137</v>
      </c>
      <c r="Y168" s="28">
        <v>148</v>
      </c>
      <c r="Z168" s="45">
        <v>0.07432432432432433</v>
      </c>
      <c r="AA168" s="121"/>
    </row>
    <row r="169" spans="2:27" ht="12" customHeight="1">
      <c r="B169" s="43" t="s">
        <v>138</v>
      </c>
      <c r="C169" s="107">
        <v>25</v>
      </c>
      <c r="D169" s="107">
        <v>582</v>
      </c>
      <c r="E169" s="28">
        <v>607</v>
      </c>
      <c r="F169" s="45">
        <v>0.04118616144975288</v>
      </c>
      <c r="H169" s="107">
        <v>64</v>
      </c>
      <c r="I169" s="107">
        <v>470</v>
      </c>
      <c r="J169" s="28">
        <v>534</v>
      </c>
      <c r="K169" s="45">
        <v>0.1198501872659176</v>
      </c>
      <c r="M169" s="107">
        <v>150</v>
      </c>
      <c r="N169" s="107">
        <v>565</v>
      </c>
      <c r="O169" s="28">
        <v>715</v>
      </c>
      <c r="P169" s="45">
        <v>0.2097902097902098</v>
      </c>
      <c r="R169" s="107">
        <v>68</v>
      </c>
      <c r="S169" s="107">
        <v>495</v>
      </c>
      <c r="T169" s="28">
        <v>563</v>
      </c>
      <c r="U169" s="45">
        <v>0.12078152753108348</v>
      </c>
      <c r="W169" s="107">
        <v>29</v>
      </c>
      <c r="X169" s="107">
        <v>575</v>
      </c>
      <c r="Y169" s="28">
        <v>604</v>
      </c>
      <c r="Z169" s="45">
        <v>0.048013245033112585</v>
      </c>
      <c r="AA169" s="121"/>
    </row>
    <row r="170" spans="2:27" ht="12" customHeight="1">
      <c r="B170" s="43" t="s">
        <v>189</v>
      </c>
      <c r="C170" s="107">
        <v>1</v>
      </c>
      <c r="D170" s="107">
        <v>17</v>
      </c>
      <c r="E170" s="28">
        <v>18</v>
      </c>
      <c r="F170" s="45">
        <v>0.05555555555555555</v>
      </c>
      <c r="H170" s="107">
        <v>0</v>
      </c>
      <c r="I170" s="107">
        <v>27</v>
      </c>
      <c r="J170" s="28">
        <v>27</v>
      </c>
      <c r="K170" s="45">
        <v>0</v>
      </c>
      <c r="M170" s="107">
        <v>0</v>
      </c>
      <c r="N170" s="107">
        <v>6</v>
      </c>
      <c r="O170" s="28">
        <v>6</v>
      </c>
      <c r="P170" s="45">
        <v>0</v>
      </c>
      <c r="R170" s="107">
        <v>0</v>
      </c>
      <c r="S170" s="107">
        <v>19</v>
      </c>
      <c r="T170" s="28">
        <v>19</v>
      </c>
      <c r="U170" s="45">
        <v>0</v>
      </c>
      <c r="W170" s="107">
        <v>1</v>
      </c>
      <c r="X170" s="107">
        <v>18</v>
      </c>
      <c r="Y170" s="28">
        <v>19</v>
      </c>
      <c r="Z170" s="45">
        <v>0.05263157894736842</v>
      </c>
      <c r="AA170" s="121"/>
    </row>
    <row r="171" spans="2:27" ht="6" customHeight="1" thickBot="1">
      <c r="B171" s="53"/>
      <c r="C171" s="57"/>
      <c r="D171" s="58"/>
      <c r="E171" s="58"/>
      <c r="F171" s="58"/>
      <c r="G171" s="58"/>
      <c r="H171" s="57"/>
      <c r="I171" s="58"/>
      <c r="J171" s="58"/>
      <c r="K171" s="58"/>
      <c r="L171" s="58"/>
      <c r="M171" s="57"/>
      <c r="N171" s="58"/>
      <c r="O171" s="58"/>
      <c r="P171" s="58"/>
      <c r="Q171" s="58"/>
      <c r="R171" s="57"/>
      <c r="S171" s="58"/>
      <c r="T171" s="58"/>
      <c r="U171" s="58"/>
      <c r="V171" s="58"/>
      <c r="W171" s="57"/>
      <c r="X171" s="58"/>
      <c r="Y171" s="58"/>
      <c r="Z171" s="58"/>
      <c r="AA171" s="125"/>
    </row>
    <row r="172" spans="2:26" ht="12">
      <c r="B172" s="62"/>
      <c r="C172" s="63"/>
      <c r="F172" s="64"/>
      <c r="H172" s="63"/>
      <c r="K172" s="64"/>
      <c r="M172" s="63"/>
      <c r="P172" s="64"/>
      <c r="R172" s="63"/>
      <c r="U172" s="64"/>
      <c r="W172" s="63"/>
      <c r="Z172" s="64"/>
    </row>
    <row r="173" spans="2:26" ht="12">
      <c r="B173" s="66" t="s">
        <v>217</v>
      </c>
      <c r="F173" s="64"/>
      <c r="H173" s="68"/>
      <c r="K173" s="64"/>
      <c r="M173" s="68"/>
      <c r="P173" s="64"/>
      <c r="R173" s="68"/>
      <c r="U173" s="64"/>
      <c r="W173" s="68"/>
      <c r="Z173" s="64"/>
    </row>
    <row r="174" spans="2:26" ht="12">
      <c r="B174" s="69" t="s">
        <v>218</v>
      </c>
      <c r="F174" s="64"/>
      <c r="H174" s="68"/>
      <c r="K174" s="64"/>
      <c r="M174" s="68"/>
      <c r="P174" s="64"/>
      <c r="R174" s="68"/>
      <c r="U174" s="64"/>
      <c r="W174" s="68"/>
      <c r="Z174" s="64"/>
    </row>
    <row r="175" spans="3:26" ht="12">
      <c r="C175" s="71"/>
      <c r="D175" s="72"/>
      <c r="E175" s="72"/>
      <c r="F175" s="64"/>
      <c r="H175" s="71"/>
      <c r="I175" s="72"/>
      <c r="J175" s="72"/>
      <c r="K175" s="64"/>
      <c r="M175" s="71"/>
      <c r="N175" s="72"/>
      <c r="O175" s="72"/>
      <c r="P175" s="64"/>
      <c r="R175" s="71"/>
      <c r="S175" s="72"/>
      <c r="T175" s="72"/>
      <c r="U175" s="64"/>
      <c r="W175" s="71"/>
      <c r="X175" s="72"/>
      <c r="Y175" s="72"/>
      <c r="Z175" s="64"/>
    </row>
    <row r="176" spans="3:26" ht="6" customHeight="1">
      <c r="C176" s="71"/>
      <c r="D176" s="72"/>
      <c r="E176" s="72"/>
      <c r="F176" s="64"/>
      <c r="H176" s="71"/>
      <c r="I176" s="72"/>
      <c r="J176" s="72"/>
      <c r="K176" s="64"/>
      <c r="M176" s="71"/>
      <c r="N176" s="72"/>
      <c r="O176" s="72"/>
      <c r="P176" s="64"/>
      <c r="R176" s="71"/>
      <c r="S176" s="72"/>
      <c r="T176" s="72"/>
      <c r="U176" s="64"/>
      <c r="W176" s="71"/>
      <c r="X176" s="72"/>
      <c r="Y176" s="72"/>
      <c r="Z176" s="64"/>
    </row>
    <row r="177" spans="2:27" ht="54.75" customHeight="1">
      <c r="B177" s="187" t="s">
        <v>275</v>
      </c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</row>
    <row r="178" spans="3:26" ht="6" customHeight="1">
      <c r="C178" s="71"/>
      <c r="D178" s="72"/>
      <c r="E178" s="72"/>
      <c r="F178" s="64"/>
      <c r="H178" s="71"/>
      <c r="I178" s="72"/>
      <c r="J178" s="72"/>
      <c r="K178" s="64"/>
      <c r="M178" s="71"/>
      <c r="N178" s="72"/>
      <c r="O178" s="72"/>
      <c r="P178" s="64"/>
      <c r="R178" s="71"/>
      <c r="S178" s="72"/>
      <c r="T178" s="72"/>
      <c r="U178" s="64"/>
      <c r="W178" s="71"/>
      <c r="X178" s="72"/>
      <c r="Y178" s="72"/>
      <c r="Z178" s="64"/>
    </row>
    <row r="179" spans="2:27" ht="12.75" thickBot="1">
      <c r="B179" s="73"/>
      <c r="C179" s="24"/>
      <c r="D179" s="72"/>
      <c r="E179" s="72"/>
      <c r="H179" s="24"/>
      <c r="I179" s="72"/>
      <c r="J179" s="72"/>
      <c r="M179" s="24"/>
      <c r="N179" s="72"/>
      <c r="O179" s="72"/>
      <c r="R179" s="24"/>
      <c r="S179" s="72"/>
      <c r="T179" s="72"/>
      <c r="W179" s="24"/>
      <c r="X179" s="72"/>
      <c r="Y179" s="72"/>
      <c r="AA179" s="13" t="s">
        <v>216</v>
      </c>
    </row>
    <row r="180" spans="2:27" ht="18" customHeight="1">
      <c r="B180" s="229" t="s">
        <v>219</v>
      </c>
      <c r="C180" s="234" t="s">
        <v>212</v>
      </c>
      <c r="D180" s="233"/>
      <c r="E180" s="233"/>
      <c r="F180" s="233"/>
      <c r="G180" s="113"/>
      <c r="H180" s="233" t="s">
        <v>226</v>
      </c>
      <c r="I180" s="233"/>
      <c r="J180" s="233"/>
      <c r="K180" s="233"/>
      <c r="L180" s="113"/>
      <c r="M180" s="233" t="s">
        <v>228</v>
      </c>
      <c r="N180" s="233"/>
      <c r="O180" s="233"/>
      <c r="P180" s="233"/>
      <c r="Q180" s="113"/>
      <c r="R180" s="233" t="s">
        <v>232</v>
      </c>
      <c r="S180" s="233"/>
      <c r="T180" s="233"/>
      <c r="U180" s="233"/>
      <c r="V180" s="113"/>
      <c r="W180" s="233" t="s">
        <v>236</v>
      </c>
      <c r="X180" s="233"/>
      <c r="Y180" s="233"/>
      <c r="Z180" s="233"/>
      <c r="AA180" s="114"/>
    </row>
    <row r="181" spans="2:27" ht="63" customHeight="1">
      <c r="B181" s="230"/>
      <c r="C181" s="205" t="s">
        <v>57</v>
      </c>
      <c r="D181" s="203" t="s">
        <v>220</v>
      </c>
      <c r="E181" s="203" t="s">
        <v>221</v>
      </c>
      <c r="F181" s="204" t="s">
        <v>213</v>
      </c>
      <c r="G181" s="206"/>
      <c r="H181" s="205" t="s">
        <v>57</v>
      </c>
      <c r="I181" s="203" t="s">
        <v>220</v>
      </c>
      <c r="J181" s="203" t="s">
        <v>221</v>
      </c>
      <c r="K181" s="204" t="s">
        <v>213</v>
      </c>
      <c r="L181" s="206"/>
      <c r="M181" s="205" t="s">
        <v>57</v>
      </c>
      <c r="N181" s="203" t="s">
        <v>220</v>
      </c>
      <c r="O181" s="203" t="s">
        <v>221</v>
      </c>
      <c r="P181" s="204" t="s">
        <v>213</v>
      </c>
      <c r="Q181" s="206"/>
      <c r="R181" s="205" t="s">
        <v>57</v>
      </c>
      <c r="S181" s="203" t="s">
        <v>220</v>
      </c>
      <c r="T181" s="203" t="s">
        <v>221</v>
      </c>
      <c r="U181" s="204" t="s">
        <v>213</v>
      </c>
      <c r="V181" s="206"/>
      <c r="W181" s="205" t="s">
        <v>57</v>
      </c>
      <c r="X181" s="203" t="s">
        <v>220</v>
      </c>
      <c r="Y181" s="203" t="s">
        <v>221</v>
      </c>
      <c r="Z181" s="204" t="s">
        <v>213</v>
      </c>
      <c r="AA181" s="116"/>
    </row>
    <row r="182" spans="2:27" ht="6" customHeight="1">
      <c r="B182" s="231"/>
      <c r="C182" s="186"/>
      <c r="D182" s="18"/>
      <c r="E182" s="18"/>
      <c r="F182" s="19"/>
      <c r="G182" s="115"/>
      <c r="H182" s="186"/>
      <c r="I182" s="18"/>
      <c r="J182" s="18"/>
      <c r="K182" s="19"/>
      <c r="L182" s="115"/>
      <c r="M182" s="186"/>
      <c r="N182" s="18"/>
      <c r="O182" s="18"/>
      <c r="P182" s="19"/>
      <c r="Q182" s="115"/>
      <c r="R182" s="186"/>
      <c r="S182" s="18"/>
      <c r="T182" s="18"/>
      <c r="U182" s="19"/>
      <c r="V182" s="115"/>
      <c r="W182" s="186"/>
      <c r="X182" s="18"/>
      <c r="Y182" s="18"/>
      <c r="Z182" s="19"/>
      <c r="AA182" s="209"/>
    </row>
    <row r="183" spans="2:27" ht="6" customHeight="1">
      <c r="B183" s="52"/>
      <c r="C183" s="94"/>
      <c r="D183" s="128"/>
      <c r="E183" s="128"/>
      <c r="F183" s="129"/>
      <c r="G183" s="118"/>
      <c r="H183" s="94"/>
      <c r="I183" s="128"/>
      <c r="J183" s="128"/>
      <c r="K183" s="129"/>
      <c r="L183" s="118"/>
      <c r="M183" s="94"/>
      <c r="N183" s="128"/>
      <c r="O183" s="128"/>
      <c r="P183" s="129"/>
      <c r="Q183" s="118"/>
      <c r="R183" s="94"/>
      <c r="S183" s="128"/>
      <c r="T183" s="128"/>
      <c r="U183" s="129"/>
      <c r="V183" s="118"/>
      <c r="W183" s="94"/>
      <c r="X183" s="128"/>
      <c r="Y183" s="128"/>
      <c r="Z183" s="129"/>
      <c r="AA183" s="119"/>
    </row>
    <row r="184" spans="2:27" ht="12" customHeight="1">
      <c r="B184" s="51" t="s">
        <v>139</v>
      </c>
      <c r="C184" s="81">
        <v>0</v>
      </c>
      <c r="D184" s="81">
        <v>7737</v>
      </c>
      <c r="E184" s="28">
        <v>7737</v>
      </c>
      <c r="F184" s="29">
        <v>0</v>
      </c>
      <c r="H184" s="81">
        <v>0</v>
      </c>
      <c r="I184" s="81">
        <v>5340</v>
      </c>
      <c r="J184" s="28">
        <v>5340</v>
      </c>
      <c r="K184" s="29">
        <v>0</v>
      </c>
      <c r="M184" s="81">
        <v>0</v>
      </c>
      <c r="N184" s="81">
        <v>6673</v>
      </c>
      <c r="O184" s="28">
        <v>6673</v>
      </c>
      <c r="P184" s="29">
        <v>0</v>
      </c>
      <c r="R184" s="81">
        <v>1</v>
      </c>
      <c r="S184" s="81">
        <v>7529</v>
      </c>
      <c r="T184" s="28">
        <v>7530</v>
      </c>
      <c r="U184" s="29">
        <v>0.00013280212483399734</v>
      </c>
      <c r="W184" s="81">
        <v>1</v>
      </c>
      <c r="X184" s="81">
        <v>6273</v>
      </c>
      <c r="Y184" s="28">
        <v>6274</v>
      </c>
      <c r="Z184" s="29">
        <v>0.0001593879502709595</v>
      </c>
      <c r="AA184" s="116"/>
    </row>
    <row r="185" spans="2:27" ht="12" customHeight="1">
      <c r="B185" s="43" t="s">
        <v>140</v>
      </c>
      <c r="C185" s="107">
        <v>0</v>
      </c>
      <c r="D185" s="107">
        <v>6381</v>
      </c>
      <c r="E185" s="28">
        <v>6381</v>
      </c>
      <c r="F185" s="45">
        <v>0</v>
      </c>
      <c r="H185" s="107">
        <v>0</v>
      </c>
      <c r="I185" s="107">
        <v>4458</v>
      </c>
      <c r="J185" s="28">
        <v>4458</v>
      </c>
      <c r="K185" s="45">
        <v>0</v>
      </c>
      <c r="M185" s="107">
        <v>0</v>
      </c>
      <c r="N185" s="107">
        <v>5545</v>
      </c>
      <c r="O185" s="28">
        <v>5545</v>
      </c>
      <c r="P185" s="45">
        <v>0</v>
      </c>
      <c r="R185" s="107">
        <v>1</v>
      </c>
      <c r="S185" s="107">
        <v>6162</v>
      </c>
      <c r="T185" s="28">
        <v>6163</v>
      </c>
      <c r="U185" s="45">
        <v>0.00016225864027259452</v>
      </c>
      <c r="W185" s="107">
        <v>1</v>
      </c>
      <c r="X185" s="107">
        <v>5024</v>
      </c>
      <c r="Y185" s="28">
        <v>5025</v>
      </c>
      <c r="Z185" s="45">
        <v>0.0001990049751243781</v>
      </c>
      <c r="AA185" s="121"/>
    </row>
    <row r="186" spans="2:27" ht="12" customHeight="1">
      <c r="B186" s="43" t="s">
        <v>142</v>
      </c>
      <c r="C186" s="107">
        <v>0</v>
      </c>
      <c r="D186" s="107">
        <v>20</v>
      </c>
      <c r="E186" s="28">
        <v>20</v>
      </c>
      <c r="F186" s="45">
        <v>0</v>
      </c>
      <c r="H186" s="107">
        <v>0</v>
      </c>
      <c r="I186" s="107">
        <v>31</v>
      </c>
      <c r="J186" s="28">
        <v>31</v>
      </c>
      <c r="K186" s="45">
        <v>0</v>
      </c>
      <c r="M186" s="107">
        <v>0</v>
      </c>
      <c r="N186" s="107">
        <v>19</v>
      </c>
      <c r="O186" s="28">
        <v>19</v>
      </c>
      <c r="P186" s="45">
        <v>0</v>
      </c>
      <c r="R186" s="107">
        <v>0</v>
      </c>
      <c r="S186" s="107">
        <v>14</v>
      </c>
      <c r="T186" s="28">
        <v>14</v>
      </c>
      <c r="U186" s="45">
        <v>0</v>
      </c>
      <c r="W186" s="107">
        <v>0</v>
      </c>
      <c r="X186" s="107">
        <v>16</v>
      </c>
      <c r="Y186" s="28">
        <v>16</v>
      </c>
      <c r="Z186" s="45">
        <v>0</v>
      </c>
      <c r="AA186" s="121"/>
    </row>
    <row r="187" spans="2:27" ht="12" customHeight="1">
      <c r="B187" s="43" t="s">
        <v>248</v>
      </c>
      <c r="C187" s="107">
        <v>0</v>
      </c>
      <c r="D187" s="107">
        <v>0</v>
      </c>
      <c r="E187" s="28">
        <v>0</v>
      </c>
      <c r="F187" s="45" t="s">
        <v>284</v>
      </c>
      <c r="H187" s="107">
        <v>0</v>
      </c>
      <c r="I187" s="107">
        <v>0</v>
      </c>
      <c r="J187" s="28">
        <v>0</v>
      </c>
      <c r="K187" s="45" t="s">
        <v>284</v>
      </c>
      <c r="M187" s="107">
        <v>0</v>
      </c>
      <c r="N187" s="107">
        <v>0</v>
      </c>
      <c r="O187" s="28">
        <v>0</v>
      </c>
      <c r="P187" s="45" t="s">
        <v>284</v>
      </c>
      <c r="R187" s="107">
        <v>0</v>
      </c>
      <c r="S187" s="107">
        <v>0</v>
      </c>
      <c r="T187" s="28">
        <v>0</v>
      </c>
      <c r="U187" s="45" t="s">
        <v>284</v>
      </c>
      <c r="W187" s="107">
        <v>0</v>
      </c>
      <c r="X187" s="107">
        <v>1</v>
      </c>
      <c r="Y187" s="28">
        <v>1</v>
      </c>
      <c r="Z187" s="45">
        <v>0</v>
      </c>
      <c r="AA187" s="121"/>
    </row>
    <row r="188" spans="2:27" ht="12" customHeight="1">
      <c r="B188" s="43" t="s">
        <v>143</v>
      </c>
      <c r="C188" s="107">
        <v>0</v>
      </c>
      <c r="D188" s="107">
        <v>0</v>
      </c>
      <c r="E188" s="28">
        <v>0</v>
      </c>
      <c r="F188" s="45" t="s">
        <v>284</v>
      </c>
      <c r="H188" s="107">
        <v>0</v>
      </c>
      <c r="I188" s="107">
        <v>0</v>
      </c>
      <c r="J188" s="28">
        <v>0</v>
      </c>
      <c r="K188" s="45" t="s">
        <v>284</v>
      </c>
      <c r="M188" s="107">
        <v>0</v>
      </c>
      <c r="N188" s="107">
        <v>0</v>
      </c>
      <c r="O188" s="28">
        <v>0</v>
      </c>
      <c r="P188" s="45" t="s">
        <v>284</v>
      </c>
      <c r="R188" s="107">
        <v>0</v>
      </c>
      <c r="S188" s="107">
        <v>0</v>
      </c>
      <c r="T188" s="28">
        <v>0</v>
      </c>
      <c r="U188" s="45" t="s">
        <v>284</v>
      </c>
      <c r="W188" s="107">
        <v>0</v>
      </c>
      <c r="X188" s="107">
        <v>1</v>
      </c>
      <c r="Y188" s="28">
        <v>1</v>
      </c>
      <c r="Z188" s="45">
        <v>0</v>
      </c>
      <c r="AA188" s="121"/>
    </row>
    <row r="189" spans="2:27" ht="12" customHeight="1">
      <c r="B189" s="43" t="s">
        <v>209</v>
      </c>
      <c r="C189" s="107">
        <v>0</v>
      </c>
      <c r="D189" s="107">
        <v>2</v>
      </c>
      <c r="E189" s="28">
        <v>2</v>
      </c>
      <c r="F189" s="45">
        <v>0</v>
      </c>
      <c r="H189" s="107">
        <v>0</v>
      </c>
      <c r="I189" s="107">
        <v>3</v>
      </c>
      <c r="J189" s="28">
        <v>3</v>
      </c>
      <c r="K189" s="45">
        <v>0</v>
      </c>
      <c r="M189" s="107">
        <v>0</v>
      </c>
      <c r="N189" s="107">
        <v>4</v>
      </c>
      <c r="O189" s="28">
        <v>4</v>
      </c>
      <c r="P189" s="45">
        <v>0</v>
      </c>
      <c r="R189" s="107">
        <v>0</v>
      </c>
      <c r="S189" s="107">
        <v>10</v>
      </c>
      <c r="T189" s="28">
        <v>10</v>
      </c>
      <c r="U189" s="45">
        <v>0</v>
      </c>
      <c r="W189" s="107">
        <v>0</v>
      </c>
      <c r="X189" s="107">
        <v>5</v>
      </c>
      <c r="Y189" s="28">
        <v>5</v>
      </c>
      <c r="Z189" s="45">
        <v>0</v>
      </c>
      <c r="AA189" s="121"/>
    </row>
    <row r="190" spans="2:27" ht="12" customHeight="1">
      <c r="B190" s="43" t="s">
        <v>210</v>
      </c>
      <c r="C190" s="107">
        <v>0</v>
      </c>
      <c r="D190" s="107">
        <v>4</v>
      </c>
      <c r="E190" s="28">
        <v>4</v>
      </c>
      <c r="F190" s="45">
        <v>0</v>
      </c>
      <c r="H190" s="107">
        <v>0</v>
      </c>
      <c r="I190" s="107">
        <v>2</v>
      </c>
      <c r="J190" s="28">
        <v>2</v>
      </c>
      <c r="K190" s="45">
        <v>0</v>
      </c>
      <c r="M190" s="107">
        <v>0</v>
      </c>
      <c r="N190" s="107">
        <v>13</v>
      </c>
      <c r="O190" s="28">
        <v>13</v>
      </c>
      <c r="P190" s="45">
        <v>0</v>
      </c>
      <c r="R190" s="107">
        <v>0</v>
      </c>
      <c r="S190" s="107">
        <v>14</v>
      </c>
      <c r="T190" s="28">
        <v>14</v>
      </c>
      <c r="U190" s="45">
        <v>0</v>
      </c>
      <c r="W190" s="107">
        <v>0</v>
      </c>
      <c r="X190" s="107">
        <v>4</v>
      </c>
      <c r="Y190" s="28">
        <v>4</v>
      </c>
      <c r="Z190" s="45">
        <v>0</v>
      </c>
      <c r="AA190" s="121"/>
    </row>
    <row r="191" spans="2:27" ht="12" customHeight="1">
      <c r="B191" s="43" t="s">
        <v>144</v>
      </c>
      <c r="C191" s="107">
        <v>0</v>
      </c>
      <c r="D191" s="107">
        <v>1308</v>
      </c>
      <c r="E191" s="28">
        <v>1308</v>
      </c>
      <c r="F191" s="45">
        <v>0</v>
      </c>
      <c r="H191" s="107">
        <v>0</v>
      </c>
      <c r="I191" s="107">
        <v>836</v>
      </c>
      <c r="J191" s="28">
        <v>836</v>
      </c>
      <c r="K191" s="45">
        <v>0</v>
      </c>
      <c r="M191" s="107">
        <v>0</v>
      </c>
      <c r="N191" s="107">
        <v>1081</v>
      </c>
      <c r="O191" s="28">
        <v>1081</v>
      </c>
      <c r="P191" s="45">
        <v>0</v>
      </c>
      <c r="R191" s="107">
        <v>0</v>
      </c>
      <c r="S191" s="107">
        <v>1322</v>
      </c>
      <c r="T191" s="28">
        <v>1322</v>
      </c>
      <c r="U191" s="45">
        <v>0</v>
      </c>
      <c r="W191" s="107">
        <v>0</v>
      </c>
      <c r="X191" s="107">
        <v>1206</v>
      </c>
      <c r="Y191" s="28">
        <v>1206</v>
      </c>
      <c r="Z191" s="45">
        <v>0</v>
      </c>
      <c r="AA191" s="121"/>
    </row>
    <row r="192" spans="2:27" ht="12" customHeight="1">
      <c r="B192" s="43" t="s">
        <v>211</v>
      </c>
      <c r="C192" s="107">
        <v>0</v>
      </c>
      <c r="D192" s="107">
        <v>5</v>
      </c>
      <c r="E192" s="28">
        <v>5</v>
      </c>
      <c r="F192" s="45">
        <v>0</v>
      </c>
      <c r="H192" s="107">
        <v>0</v>
      </c>
      <c r="I192" s="107">
        <v>2</v>
      </c>
      <c r="J192" s="28">
        <v>2</v>
      </c>
      <c r="K192" s="45">
        <v>0</v>
      </c>
      <c r="M192" s="107">
        <v>0</v>
      </c>
      <c r="N192" s="107">
        <v>4</v>
      </c>
      <c r="O192" s="28">
        <v>4</v>
      </c>
      <c r="P192" s="45">
        <v>0</v>
      </c>
      <c r="R192" s="107">
        <v>0</v>
      </c>
      <c r="S192" s="107">
        <v>1</v>
      </c>
      <c r="T192" s="28">
        <v>1</v>
      </c>
      <c r="U192" s="45">
        <v>0</v>
      </c>
      <c r="W192" s="107">
        <v>0</v>
      </c>
      <c r="X192" s="107">
        <v>6</v>
      </c>
      <c r="Y192" s="28">
        <v>6</v>
      </c>
      <c r="Z192" s="45">
        <v>0</v>
      </c>
      <c r="AA192" s="121"/>
    </row>
    <row r="193" spans="2:27" ht="12" customHeight="1">
      <c r="B193" s="43" t="s">
        <v>190</v>
      </c>
      <c r="C193" s="107">
        <v>0</v>
      </c>
      <c r="D193" s="107">
        <v>0</v>
      </c>
      <c r="E193" s="28">
        <v>0</v>
      </c>
      <c r="F193" s="45" t="s">
        <v>284</v>
      </c>
      <c r="H193" s="107">
        <v>0</v>
      </c>
      <c r="I193" s="107">
        <v>0</v>
      </c>
      <c r="J193" s="28">
        <v>0</v>
      </c>
      <c r="K193" s="45" t="s">
        <v>284</v>
      </c>
      <c r="M193" s="107">
        <v>0</v>
      </c>
      <c r="N193" s="107">
        <v>2</v>
      </c>
      <c r="O193" s="28">
        <v>2</v>
      </c>
      <c r="P193" s="45">
        <v>0</v>
      </c>
      <c r="R193" s="107">
        <v>0</v>
      </c>
      <c r="S193" s="107">
        <v>2</v>
      </c>
      <c r="T193" s="28">
        <v>2</v>
      </c>
      <c r="U193" s="45">
        <v>0</v>
      </c>
      <c r="W193" s="107">
        <v>0</v>
      </c>
      <c r="X193" s="107">
        <v>1</v>
      </c>
      <c r="Y193" s="28">
        <v>1</v>
      </c>
      <c r="Z193" s="45">
        <v>0</v>
      </c>
      <c r="AA193" s="121"/>
    </row>
    <row r="194" spans="2:27" ht="12" customHeight="1">
      <c r="B194" s="43" t="s">
        <v>198</v>
      </c>
      <c r="C194" s="107">
        <v>0</v>
      </c>
      <c r="D194" s="107">
        <v>0</v>
      </c>
      <c r="E194" s="28">
        <v>0</v>
      </c>
      <c r="F194" s="45" t="s">
        <v>284</v>
      </c>
      <c r="H194" s="107">
        <v>0</v>
      </c>
      <c r="I194" s="107">
        <v>0</v>
      </c>
      <c r="J194" s="28">
        <v>0</v>
      </c>
      <c r="K194" s="45" t="s">
        <v>284</v>
      </c>
      <c r="M194" s="107">
        <v>0</v>
      </c>
      <c r="N194" s="107">
        <v>0</v>
      </c>
      <c r="O194" s="28">
        <v>0</v>
      </c>
      <c r="P194" s="45" t="s">
        <v>284</v>
      </c>
      <c r="R194" s="107">
        <v>0</v>
      </c>
      <c r="S194" s="107">
        <v>0</v>
      </c>
      <c r="T194" s="28">
        <v>0</v>
      </c>
      <c r="U194" s="45" t="s">
        <v>284</v>
      </c>
      <c r="W194" s="107">
        <v>0</v>
      </c>
      <c r="X194" s="107">
        <v>1</v>
      </c>
      <c r="Y194" s="28">
        <v>1</v>
      </c>
      <c r="Z194" s="45">
        <v>0</v>
      </c>
      <c r="AA194" s="121"/>
    </row>
    <row r="195" spans="2:27" ht="12" customHeight="1">
      <c r="B195" s="43" t="s">
        <v>145</v>
      </c>
      <c r="C195" s="107">
        <v>0</v>
      </c>
      <c r="D195" s="107">
        <v>2</v>
      </c>
      <c r="E195" s="28">
        <v>2</v>
      </c>
      <c r="F195" s="45">
        <v>0</v>
      </c>
      <c r="H195" s="107">
        <v>0</v>
      </c>
      <c r="I195" s="107">
        <v>1</v>
      </c>
      <c r="J195" s="28">
        <v>1</v>
      </c>
      <c r="K195" s="45">
        <v>0</v>
      </c>
      <c r="M195" s="107">
        <v>0</v>
      </c>
      <c r="N195" s="107">
        <v>3</v>
      </c>
      <c r="O195" s="28">
        <v>3</v>
      </c>
      <c r="P195" s="45">
        <v>0</v>
      </c>
      <c r="R195" s="107">
        <v>0</v>
      </c>
      <c r="S195" s="107">
        <v>1</v>
      </c>
      <c r="T195" s="28">
        <v>1</v>
      </c>
      <c r="U195" s="45">
        <v>0</v>
      </c>
      <c r="W195" s="107">
        <v>0</v>
      </c>
      <c r="X195" s="107">
        <v>2</v>
      </c>
      <c r="Y195" s="28">
        <v>2</v>
      </c>
      <c r="Z195" s="45">
        <v>0</v>
      </c>
      <c r="AA195" s="121"/>
    </row>
    <row r="196" spans="2:27" ht="12" customHeight="1">
      <c r="B196" s="43" t="s">
        <v>224</v>
      </c>
      <c r="C196" s="107">
        <v>0</v>
      </c>
      <c r="D196" s="107">
        <v>10</v>
      </c>
      <c r="E196" s="28">
        <v>10</v>
      </c>
      <c r="F196" s="45">
        <v>0</v>
      </c>
      <c r="H196" s="107">
        <v>0</v>
      </c>
      <c r="I196" s="107">
        <v>7</v>
      </c>
      <c r="J196" s="28">
        <v>7</v>
      </c>
      <c r="K196" s="45">
        <v>0</v>
      </c>
      <c r="M196" s="107">
        <v>0</v>
      </c>
      <c r="N196" s="107">
        <v>1</v>
      </c>
      <c r="O196" s="28">
        <v>1</v>
      </c>
      <c r="P196" s="45">
        <v>0</v>
      </c>
      <c r="R196" s="107">
        <v>0</v>
      </c>
      <c r="S196" s="107">
        <v>2</v>
      </c>
      <c r="T196" s="28">
        <v>2</v>
      </c>
      <c r="U196" s="45">
        <v>0</v>
      </c>
      <c r="W196" s="107">
        <v>0</v>
      </c>
      <c r="X196" s="107">
        <v>3</v>
      </c>
      <c r="Y196" s="28">
        <v>3</v>
      </c>
      <c r="Z196" s="45">
        <v>0</v>
      </c>
      <c r="AA196" s="121"/>
    </row>
    <row r="197" spans="2:27" ht="12" customHeight="1">
      <c r="B197" s="43" t="s">
        <v>199</v>
      </c>
      <c r="C197" s="107">
        <v>0</v>
      </c>
      <c r="D197" s="107">
        <v>5</v>
      </c>
      <c r="E197" s="28">
        <v>5</v>
      </c>
      <c r="F197" s="45">
        <v>0</v>
      </c>
      <c r="H197" s="107">
        <v>0</v>
      </c>
      <c r="I197" s="107">
        <v>0</v>
      </c>
      <c r="J197" s="28">
        <v>0</v>
      </c>
      <c r="K197" s="45" t="s">
        <v>284</v>
      </c>
      <c r="M197" s="107">
        <v>0</v>
      </c>
      <c r="N197" s="107">
        <v>1</v>
      </c>
      <c r="O197" s="28">
        <v>1</v>
      </c>
      <c r="P197" s="45">
        <v>0</v>
      </c>
      <c r="R197" s="107">
        <v>0</v>
      </c>
      <c r="S197" s="107">
        <v>1</v>
      </c>
      <c r="T197" s="28">
        <v>1</v>
      </c>
      <c r="U197" s="45">
        <v>0</v>
      </c>
      <c r="W197" s="107">
        <v>0</v>
      </c>
      <c r="X197" s="107">
        <v>3</v>
      </c>
      <c r="Y197" s="28">
        <v>3</v>
      </c>
      <c r="Z197" s="45">
        <v>0</v>
      </c>
      <c r="AA197" s="121"/>
    </row>
    <row r="198" spans="2:27" ht="6" customHeight="1">
      <c r="B198" s="52"/>
      <c r="C198" s="44"/>
      <c r="D198" s="77"/>
      <c r="E198" s="77"/>
      <c r="F198" s="130"/>
      <c r="H198" s="44"/>
      <c r="I198" s="77"/>
      <c r="J198" s="77"/>
      <c r="K198" s="130"/>
      <c r="M198" s="44"/>
      <c r="N198" s="77"/>
      <c r="O198" s="77"/>
      <c r="P198" s="130"/>
      <c r="R198" s="44"/>
      <c r="S198" s="77"/>
      <c r="T198" s="77"/>
      <c r="U198" s="130"/>
      <c r="W198" s="44"/>
      <c r="X198" s="77"/>
      <c r="Y198" s="77"/>
      <c r="Z198" s="130"/>
      <c r="AA198" s="119"/>
    </row>
    <row r="199" spans="2:27" ht="12" customHeight="1">
      <c r="B199" s="51" t="s">
        <v>50</v>
      </c>
      <c r="C199" s="81">
        <v>128</v>
      </c>
      <c r="D199" s="81">
        <v>3332</v>
      </c>
      <c r="E199" s="28">
        <v>3460</v>
      </c>
      <c r="F199" s="29">
        <v>0.03699421965317919</v>
      </c>
      <c r="H199" s="81">
        <v>138</v>
      </c>
      <c r="I199" s="81">
        <v>3229</v>
      </c>
      <c r="J199" s="28">
        <v>3367</v>
      </c>
      <c r="K199" s="29">
        <v>0.040986040986040986</v>
      </c>
      <c r="M199" s="81">
        <v>88</v>
      </c>
      <c r="N199" s="81">
        <v>3124</v>
      </c>
      <c r="O199" s="28">
        <v>3212</v>
      </c>
      <c r="P199" s="29">
        <v>0.0273972602739726</v>
      </c>
      <c r="R199" s="81">
        <v>69</v>
      </c>
      <c r="S199" s="81">
        <v>3289</v>
      </c>
      <c r="T199" s="28">
        <v>3358</v>
      </c>
      <c r="U199" s="29">
        <v>0.02054794520547945</v>
      </c>
      <c r="W199" s="81">
        <v>88</v>
      </c>
      <c r="X199" s="81">
        <v>3834</v>
      </c>
      <c r="Y199" s="28">
        <v>3922</v>
      </c>
      <c r="Z199" s="29">
        <v>0.022437531871494134</v>
      </c>
      <c r="AA199" s="116"/>
    </row>
    <row r="200" spans="2:27" ht="12" customHeight="1">
      <c r="B200" s="43" t="s">
        <v>66</v>
      </c>
      <c r="C200" s="107">
        <v>2</v>
      </c>
      <c r="D200" s="107">
        <v>25</v>
      </c>
      <c r="E200" s="28">
        <v>27</v>
      </c>
      <c r="F200" s="45">
        <v>0.07407407407407407</v>
      </c>
      <c r="H200" s="107">
        <v>2</v>
      </c>
      <c r="I200" s="107">
        <v>25</v>
      </c>
      <c r="J200" s="28">
        <v>27</v>
      </c>
      <c r="K200" s="45">
        <v>0.07407407407407407</v>
      </c>
      <c r="M200" s="107">
        <v>1</v>
      </c>
      <c r="N200" s="107">
        <v>26</v>
      </c>
      <c r="O200" s="28">
        <v>27</v>
      </c>
      <c r="P200" s="45">
        <v>0.037037037037037035</v>
      </c>
      <c r="R200" s="107">
        <v>0</v>
      </c>
      <c r="S200" s="107">
        <v>24</v>
      </c>
      <c r="T200" s="28">
        <v>24</v>
      </c>
      <c r="U200" s="45">
        <v>0</v>
      </c>
      <c r="W200" s="107">
        <v>2</v>
      </c>
      <c r="X200" s="107">
        <v>11</v>
      </c>
      <c r="Y200" s="28">
        <v>13</v>
      </c>
      <c r="Z200" s="45">
        <v>0.15384615384615385</v>
      </c>
      <c r="AA200" s="121"/>
    </row>
    <row r="201" spans="2:27" ht="12" customHeight="1">
      <c r="B201" s="43" t="s">
        <v>146</v>
      </c>
      <c r="C201" s="107">
        <v>0</v>
      </c>
      <c r="D201" s="107">
        <v>134</v>
      </c>
      <c r="E201" s="28">
        <v>134</v>
      </c>
      <c r="F201" s="45">
        <v>0</v>
      </c>
      <c r="H201" s="107">
        <v>3</v>
      </c>
      <c r="I201" s="107">
        <v>174</v>
      </c>
      <c r="J201" s="28">
        <v>177</v>
      </c>
      <c r="K201" s="45">
        <v>0.01694915254237288</v>
      </c>
      <c r="M201" s="107">
        <v>0</v>
      </c>
      <c r="N201" s="107">
        <v>60</v>
      </c>
      <c r="O201" s="28">
        <v>60</v>
      </c>
      <c r="P201" s="45">
        <v>0</v>
      </c>
      <c r="R201" s="107">
        <v>0</v>
      </c>
      <c r="S201" s="107">
        <v>105</v>
      </c>
      <c r="T201" s="28">
        <v>105</v>
      </c>
      <c r="U201" s="45">
        <v>0</v>
      </c>
      <c r="W201" s="107">
        <v>1</v>
      </c>
      <c r="X201" s="107">
        <v>122</v>
      </c>
      <c r="Y201" s="28">
        <v>123</v>
      </c>
      <c r="Z201" s="45">
        <v>0.008130081300813009</v>
      </c>
      <c r="AA201" s="121"/>
    </row>
    <row r="202" spans="2:27" ht="12" customHeight="1">
      <c r="B202" s="43" t="s">
        <v>147</v>
      </c>
      <c r="C202" s="107">
        <v>0</v>
      </c>
      <c r="D202" s="107">
        <v>10</v>
      </c>
      <c r="E202" s="28">
        <v>10</v>
      </c>
      <c r="F202" s="45">
        <v>0</v>
      </c>
      <c r="H202" s="107">
        <v>0</v>
      </c>
      <c r="I202" s="107">
        <v>1</v>
      </c>
      <c r="J202" s="28">
        <v>1</v>
      </c>
      <c r="K202" s="45">
        <v>0</v>
      </c>
      <c r="M202" s="107">
        <v>0</v>
      </c>
      <c r="N202" s="107">
        <v>8</v>
      </c>
      <c r="O202" s="28">
        <v>8</v>
      </c>
      <c r="P202" s="45">
        <v>0</v>
      </c>
      <c r="R202" s="107">
        <v>0</v>
      </c>
      <c r="S202" s="107">
        <v>10</v>
      </c>
      <c r="T202" s="28">
        <v>10</v>
      </c>
      <c r="U202" s="45">
        <v>0</v>
      </c>
      <c r="W202" s="107">
        <v>0</v>
      </c>
      <c r="X202" s="107">
        <v>20</v>
      </c>
      <c r="Y202" s="28">
        <v>20</v>
      </c>
      <c r="Z202" s="45">
        <v>0</v>
      </c>
      <c r="AA202" s="121"/>
    </row>
    <row r="203" spans="2:27" ht="12" customHeight="1">
      <c r="B203" s="43" t="s">
        <v>148</v>
      </c>
      <c r="C203" s="107">
        <v>0</v>
      </c>
      <c r="D203" s="107">
        <v>9</v>
      </c>
      <c r="E203" s="28">
        <v>9</v>
      </c>
      <c r="F203" s="45">
        <v>0</v>
      </c>
      <c r="H203" s="107">
        <v>0</v>
      </c>
      <c r="I203" s="107">
        <v>6</v>
      </c>
      <c r="J203" s="28">
        <v>6</v>
      </c>
      <c r="K203" s="45">
        <v>0</v>
      </c>
      <c r="M203" s="107">
        <v>0</v>
      </c>
      <c r="N203" s="107">
        <v>19</v>
      </c>
      <c r="O203" s="28">
        <v>19</v>
      </c>
      <c r="P203" s="45">
        <v>0</v>
      </c>
      <c r="R203" s="107">
        <v>0</v>
      </c>
      <c r="S203" s="107">
        <v>4</v>
      </c>
      <c r="T203" s="28">
        <v>4</v>
      </c>
      <c r="U203" s="45">
        <v>0</v>
      </c>
      <c r="W203" s="107">
        <v>0</v>
      </c>
      <c r="X203" s="107">
        <v>7</v>
      </c>
      <c r="Y203" s="28">
        <v>7</v>
      </c>
      <c r="Z203" s="45">
        <v>0</v>
      </c>
      <c r="AA203" s="121"/>
    </row>
    <row r="204" spans="2:27" ht="12" customHeight="1">
      <c r="B204" s="43" t="s">
        <v>149</v>
      </c>
      <c r="C204" s="107">
        <v>0</v>
      </c>
      <c r="D204" s="107">
        <v>11</v>
      </c>
      <c r="E204" s="28">
        <v>11</v>
      </c>
      <c r="F204" s="45">
        <v>0</v>
      </c>
      <c r="H204" s="107">
        <v>0</v>
      </c>
      <c r="I204" s="107">
        <v>11</v>
      </c>
      <c r="J204" s="28">
        <v>11</v>
      </c>
      <c r="K204" s="45">
        <v>0</v>
      </c>
      <c r="M204" s="107">
        <v>1</v>
      </c>
      <c r="N204" s="107">
        <v>10</v>
      </c>
      <c r="O204" s="28">
        <v>11</v>
      </c>
      <c r="P204" s="45">
        <v>0.09090909090909091</v>
      </c>
      <c r="R204" s="107">
        <v>1</v>
      </c>
      <c r="S204" s="107">
        <v>16</v>
      </c>
      <c r="T204" s="28">
        <v>17</v>
      </c>
      <c r="U204" s="45">
        <v>0.058823529411764705</v>
      </c>
      <c r="W204" s="107">
        <v>2</v>
      </c>
      <c r="X204" s="107">
        <v>19</v>
      </c>
      <c r="Y204" s="28">
        <v>21</v>
      </c>
      <c r="Z204" s="45">
        <v>0.09523809523809523</v>
      </c>
      <c r="AA204" s="121"/>
    </row>
    <row r="205" spans="2:27" ht="12" customHeight="1">
      <c r="B205" s="43" t="s">
        <v>150</v>
      </c>
      <c r="C205" s="107">
        <v>0</v>
      </c>
      <c r="D205" s="107">
        <v>3</v>
      </c>
      <c r="E205" s="28">
        <v>3</v>
      </c>
      <c r="F205" s="45">
        <v>0</v>
      </c>
      <c r="H205" s="107">
        <v>0</v>
      </c>
      <c r="I205" s="107">
        <v>7</v>
      </c>
      <c r="J205" s="28">
        <v>7</v>
      </c>
      <c r="K205" s="45">
        <v>0</v>
      </c>
      <c r="M205" s="107">
        <v>0</v>
      </c>
      <c r="N205" s="107">
        <v>7</v>
      </c>
      <c r="O205" s="28">
        <v>7</v>
      </c>
      <c r="P205" s="45">
        <v>0</v>
      </c>
      <c r="R205" s="107">
        <v>1</v>
      </c>
      <c r="S205" s="107">
        <v>7</v>
      </c>
      <c r="T205" s="28">
        <v>8</v>
      </c>
      <c r="U205" s="45">
        <v>0.125</v>
      </c>
      <c r="W205" s="107">
        <v>0</v>
      </c>
      <c r="X205" s="107">
        <v>8</v>
      </c>
      <c r="Y205" s="28">
        <v>8</v>
      </c>
      <c r="Z205" s="45">
        <v>0</v>
      </c>
      <c r="AA205" s="121"/>
    </row>
    <row r="206" spans="2:27" ht="12" customHeight="1">
      <c r="B206" s="43" t="s">
        <v>182</v>
      </c>
      <c r="C206" s="107">
        <v>0</v>
      </c>
      <c r="D206" s="107">
        <v>8</v>
      </c>
      <c r="E206" s="28">
        <v>8</v>
      </c>
      <c r="F206" s="45">
        <v>0</v>
      </c>
      <c r="H206" s="107">
        <v>0</v>
      </c>
      <c r="I206" s="107">
        <v>10</v>
      </c>
      <c r="J206" s="28">
        <v>10</v>
      </c>
      <c r="K206" s="45">
        <v>0</v>
      </c>
      <c r="M206" s="107">
        <v>0</v>
      </c>
      <c r="N206" s="107">
        <v>11</v>
      </c>
      <c r="O206" s="28">
        <v>11</v>
      </c>
      <c r="P206" s="45">
        <v>0</v>
      </c>
      <c r="R206" s="107">
        <v>0</v>
      </c>
      <c r="S206" s="107">
        <v>8</v>
      </c>
      <c r="T206" s="28">
        <v>8</v>
      </c>
      <c r="U206" s="45">
        <v>0</v>
      </c>
      <c r="W206" s="107">
        <v>0</v>
      </c>
      <c r="X206" s="107">
        <v>10</v>
      </c>
      <c r="Y206" s="28">
        <v>10</v>
      </c>
      <c r="Z206" s="45">
        <v>0</v>
      </c>
      <c r="AA206" s="121"/>
    </row>
    <row r="207" spans="2:27" ht="12" customHeight="1">
      <c r="B207" s="43" t="s">
        <v>51</v>
      </c>
      <c r="C207" s="107">
        <v>12</v>
      </c>
      <c r="D207" s="107">
        <v>60</v>
      </c>
      <c r="E207" s="28">
        <v>72</v>
      </c>
      <c r="F207" s="45">
        <v>0.16666666666666666</v>
      </c>
      <c r="H207" s="107">
        <v>19</v>
      </c>
      <c r="I207" s="107">
        <v>75</v>
      </c>
      <c r="J207" s="28">
        <v>94</v>
      </c>
      <c r="K207" s="45">
        <v>0.20212765957446807</v>
      </c>
      <c r="M207" s="107">
        <v>9</v>
      </c>
      <c r="N207" s="107">
        <v>92</v>
      </c>
      <c r="O207" s="28">
        <v>101</v>
      </c>
      <c r="P207" s="45">
        <v>0.0891089108910891</v>
      </c>
      <c r="R207" s="107">
        <v>5</v>
      </c>
      <c r="S207" s="107">
        <v>76</v>
      </c>
      <c r="T207" s="28">
        <v>81</v>
      </c>
      <c r="U207" s="45">
        <v>0.06172839506172839</v>
      </c>
      <c r="W207" s="107">
        <v>11</v>
      </c>
      <c r="X207" s="107">
        <v>143</v>
      </c>
      <c r="Y207" s="28">
        <v>154</v>
      </c>
      <c r="Z207" s="45">
        <v>0.07142857142857142</v>
      </c>
      <c r="AA207" s="121"/>
    </row>
    <row r="208" spans="2:27" ht="12" customHeight="1">
      <c r="B208" s="43" t="s">
        <v>184</v>
      </c>
      <c r="C208" s="107">
        <v>0</v>
      </c>
      <c r="D208" s="107">
        <v>0</v>
      </c>
      <c r="E208" s="28">
        <v>0</v>
      </c>
      <c r="F208" s="45" t="s">
        <v>284</v>
      </c>
      <c r="H208" s="107">
        <v>0</v>
      </c>
      <c r="I208" s="107">
        <v>0</v>
      </c>
      <c r="J208" s="28">
        <v>0</v>
      </c>
      <c r="K208" s="45" t="s">
        <v>284</v>
      </c>
      <c r="M208" s="107">
        <v>0</v>
      </c>
      <c r="N208" s="107">
        <v>1</v>
      </c>
      <c r="O208" s="28">
        <v>1</v>
      </c>
      <c r="P208" s="45">
        <v>0</v>
      </c>
      <c r="R208" s="107">
        <v>0</v>
      </c>
      <c r="S208" s="107">
        <v>2</v>
      </c>
      <c r="T208" s="28">
        <v>2</v>
      </c>
      <c r="U208" s="45">
        <v>0</v>
      </c>
      <c r="W208" s="107">
        <v>0</v>
      </c>
      <c r="X208" s="107">
        <v>0</v>
      </c>
      <c r="Y208" s="28">
        <v>0</v>
      </c>
      <c r="Z208" s="45" t="s">
        <v>284</v>
      </c>
      <c r="AA208" s="121"/>
    </row>
    <row r="209" spans="2:27" ht="12" customHeight="1">
      <c r="B209" s="43" t="s">
        <v>151</v>
      </c>
      <c r="C209" s="107">
        <v>2</v>
      </c>
      <c r="D209" s="107">
        <v>6</v>
      </c>
      <c r="E209" s="28">
        <v>8</v>
      </c>
      <c r="F209" s="45">
        <v>0.25</v>
      </c>
      <c r="H209" s="107">
        <v>3</v>
      </c>
      <c r="I209" s="107">
        <v>0</v>
      </c>
      <c r="J209" s="28">
        <v>3</v>
      </c>
      <c r="K209" s="45">
        <v>1</v>
      </c>
      <c r="M209" s="107">
        <v>3</v>
      </c>
      <c r="N209" s="107">
        <v>3</v>
      </c>
      <c r="O209" s="28">
        <v>6</v>
      </c>
      <c r="P209" s="45">
        <v>0.5</v>
      </c>
      <c r="R209" s="107">
        <v>0</v>
      </c>
      <c r="S209" s="107">
        <v>0</v>
      </c>
      <c r="T209" s="28">
        <v>0</v>
      </c>
      <c r="U209" s="45" t="s">
        <v>284</v>
      </c>
      <c r="W209" s="107">
        <v>0</v>
      </c>
      <c r="X209" s="107">
        <v>4</v>
      </c>
      <c r="Y209" s="28">
        <v>4</v>
      </c>
      <c r="Z209" s="45">
        <v>0</v>
      </c>
      <c r="AA209" s="121"/>
    </row>
    <row r="210" spans="2:27" ht="12" customHeight="1">
      <c r="B210" s="43" t="s">
        <v>251</v>
      </c>
      <c r="C210" s="107">
        <v>0</v>
      </c>
      <c r="D210" s="107">
        <v>1</v>
      </c>
      <c r="E210" s="28">
        <v>1</v>
      </c>
      <c r="F210" s="45">
        <v>0</v>
      </c>
      <c r="H210" s="107">
        <v>0</v>
      </c>
      <c r="I210" s="107">
        <v>0</v>
      </c>
      <c r="J210" s="28">
        <v>0</v>
      </c>
      <c r="K210" s="45" t="s">
        <v>284</v>
      </c>
      <c r="M210" s="107">
        <v>0</v>
      </c>
      <c r="N210" s="107">
        <v>1</v>
      </c>
      <c r="O210" s="28">
        <v>1</v>
      </c>
      <c r="P210" s="45">
        <v>0</v>
      </c>
      <c r="R210" s="107">
        <v>0</v>
      </c>
      <c r="S210" s="107">
        <v>0</v>
      </c>
      <c r="T210" s="28">
        <v>0</v>
      </c>
      <c r="U210" s="45" t="s">
        <v>284</v>
      </c>
      <c r="W210" s="107">
        <v>0</v>
      </c>
      <c r="X210" s="107">
        <v>0</v>
      </c>
      <c r="Y210" s="28">
        <v>0</v>
      </c>
      <c r="Z210" s="45" t="s">
        <v>284</v>
      </c>
      <c r="AA210" s="121"/>
    </row>
    <row r="211" spans="2:27" ht="12" customHeight="1">
      <c r="B211" s="43" t="s">
        <v>152</v>
      </c>
      <c r="C211" s="107">
        <v>0</v>
      </c>
      <c r="D211" s="107">
        <v>3</v>
      </c>
      <c r="E211" s="28">
        <v>3</v>
      </c>
      <c r="F211" s="45">
        <v>0</v>
      </c>
      <c r="H211" s="107">
        <v>2</v>
      </c>
      <c r="I211" s="107">
        <v>7</v>
      </c>
      <c r="J211" s="28">
        <v>9</v>
      </c>
      <c r="K211" s="45">
        <v>0.2222222222222222</v>
      </c>
      <c r="M211" s="107">
        <v>4</v>
      </c>
      <c r="N211" s="107">
        <v>5</v>
      </c>
      <c r="O211" s="28">
        <v>9</v>
      </c>
      <c r="P211" s="45">
        <v>0.4444444444444444</v>
      </c>
      <c r="R211" s="107">
        <v>0</v>
      </c>
      <c r="S211" s="107">
        <v>10</v>
      </c>
      <c r="T211" s="28">
        <v>10</v>
      </c>
      <c r="U211" s="45">
        <v>0</v>
      </c>
      <c r="W211" s="107">
        <v>1</v>
      </c>
      <c r="X211" s="107">
        <v>6</v>
      </c>
      <c r="Y211" s="28">
        <v>7</v>
      </c>
      <c r="Z211" s="45">
        <v>0.14285714285714285</v>
      </c>
      <c r="AA211" s="121"/>
    </row>
    <row r="212" spans="2:27" ht="12" customHeight="1">
      <c r="B212" s="43" t="s">
        <v>153</v>
      </c>
      <c r="C212" s="107">
        <v>0</v>
      </c>
      <c r="D212" s="107">
        <v>29</v>
      </c>
      <c r="E212" s="28">
        <v>29</v>
      </c>
      <c r="F212" s="45">
        <v>0</v>
      </c>
      <c r="H212" s="107">
        <v>0</v>
      </c>
      <c r="I212" s="107">
        <v>37</v>
      </c>
      <c r="J212" s="28">
        <v>37</v>
      </c>
      <c r="K212" s="45">
        <v>0</v>
      </c>
      <c r="M212" s="107">
        <v>1</v>
      </c>
      <c r="N212" s="107">
        <v>18</v>
      </c>
      <c r="O212" s="28">
        <v>19</v>
      </c>
      <c r="P212" s="45">
        <v>0.05263157894736842</v>
      </c>
      <c r="R212" s="107">
        <v>0</v>
      </c>
      <c r="S212" s="107">
        <v>43</v>
      </c>
      <c r="T212" s="28">
        <v>43</v>
      </c>
      <c r="U212" s="45">
        <v>0</v>
      </c>
      <c r="W212" s="107">
        <v>0</v>
      </c>
      <c r="X212" s="107">
        <v>36</v>
      </c>
      <c r="Y212" s="28">
        <v>36</v>
      </c>
      <c r="Z212" s="45">
        <v>0</v>
      </c>
      <c r="AA212" s="121"/>
    </row>
    <row r="213" spans="2:27" ht="12" customHeight="1">
      <c r="B213" s="43" t="s">
        <v>154</v>
      </c>
      <c r="C213" s="107">
        <v>0</v>
      </c>
      <c r="D213" s="107">
        <v>24</v>
      </c>
      <c r="E213" s="28">
        <v>24</v>
      </c>
      <c r="F213" s="45">
        <v>0</v>
      </c>
      <c r="H213" s="107">
        <v>0</v>
      </c>
      <c r="I213" s="107">
        <v>39</v>
      </c>
      <c r="J213" s="28">
        <v>39</v>
      </c>
      <c r="K213" s="45">
        <v>0</v>
      </c>
      <c r="M213" s="107">
        <v>0</v>
      </c>
      <c r="N213" s="107">
        <v>33</v>
      </c>
      <c r="O213" s="28">
        <v>33</v>
      </c>
      <c r="P213" s="45">
        <v>0</v>
      </c>
      <c r="R213" s="107">
        <v>1</v>
      </c>
      <c r="S213" s="107">
        <v>42</v>
      </c>
      <c r="T213" s="28">
        <v>43</v>
      </c>
      <c r="U213" s="45">
        <v>0.023255813953488372</v>
      </c>
      <c r="W213" s="107">
        <v>0</v>
      </c>
      <c r="X213" s="107">
        <v>73</v>
      </c>
      <c r="Y213" s="28">
        <v>73</v>
      </c>
      <c r="Z213" s="45">
        <v>0</v>
      </c>
      <c r="AA213" s="121"/>
    </row>
    <row r="214" spans="2:27" ht="12" customHeight="1">
      <c r="B214" s="43" t="s">
        <v>155</v>
      </c>
      <c r="C214" s="107">
        <v>0</v>
      </c>
      <c r="D214" s="107">
        <v>0</v>
      </c>
      <c r="E214" s="28">
        <v>0</v>
      </c>
      <c r="F214" s="45" t="s">
        <v>284</v>
      </c>
      <c r="H214" s="107">
        <v>0</v>
      </c>
      <c r="I214" s="107">
        <v>0</v>
      </c>
      <c r="J214" s="28">
        <v>0</v>
      </c>
      <c r="K214" s="45" t="s">
        <v>284</v>
      </c>
      <c r="M214" s="107">
        <v>0</v>
      </c>
      <c r="N214" s="107">
        <v>1</v>
      </c>
      <c r="O214" s="28">
        <v>1</v>
      </c>
      <c r="P214" s="45">
        <v>0</v>
      </c>
      <c r="R214" s="107">
        <v>0</v>
      </c>
      <c r="S214" s="107">
        <v>0</v>
      </c>
      <c r="T214" s="28">
        <v>0</v>
      </c>
      <c r="U214" s="45" t="s">
        <v>284</v>
      </c>
      <c r="W214" s="107">
        <v>0</v>
      </c>
      <c r="X214" s="107">
        <v>1</v>
      </c>
      <c r="Y214" s="28">
        <v>1</v>
      </c>
      <c r="Z214" s="45">
        <v>0</v>
      </c>
      <c r="AA214" s="121"/>
    </row>
    <row r="215" spans="2:27" ht="12" customHeight="1">
      <c r="B215" s="43" t="s">
        <v>52</v>
      </c>
      <c r="C215" s="107">
        <v>1</v>
      </c>
      <c r="D215" s="107">
        <v>320</v>
      </c>
      <c r="E215" s="28">
        <v>321</v>
      </c>
      <c r="F215" s="45">
        <v>0.003115264797507788</v>
      </c>
      <c r="H215" s="107">
        <v>3</v>
      </c>
      <c r="I215" s="107">
        <v>285</v>
      </c>
      <c r="J215" s="28">
        <v>288</v>
      </c>
      <c r="K215" s="45">
        <v>0.010416666666666666</v>
      </c>
      <c r="M215" s="107">
        <v>10</v>
      </c>
      <c r="N215" s="107">
        <v>210</v>
      </c>
      <c r="O215" s="28">
        <v>220</v>
      </c>
      <c r="P215" s="45">
        <v>0.045454545454545456</v>
      </c>
      <c r="R215" s="107">
        <v>9</v>
      </c>
      <c r="S215" s="107">
        <v>325</v>
      </c>
      <c r="T215" s="28">
        <v>334</v>
      </c>
      <c r="U215" s="45">
        <v>0.02694610778443114</v>
      </c>
      <c r="W215" s="107">
        <v>1</v>
      </c>
      <c r="X215" s="107">
        <v>344</v>
      </c>
      <c r="Y215" s="28">
        <v>345</v>
      </c>
      <c r="Z215" s="45">
        <v>0.002898550724637681</v>
      </c>
      <c r="AA215" s="121"/>
    </row>
    <row r="216" spans="2:27" ht="12" customHeight="1">
      <c r="B216" s="43" t="s">
        <v>53</v>
      </c>
      <c r="C216" s="107">
        <v>4</v>
      </c>
      <c r="D216" s="107">
        <v>19</v>
      </c>
      <c r="E216" s="28">
        <v>23</v>
      </c>
      <c r="F216" s="45">
        <v>0.17391304347826086</v>
      </c>
      <c r="H216" s="107">
        <v>11</v>
      </c>
      <c r="I216" s="107">
        <v>10</v>
      </c>
      <c r="J216" s="28">
        <v>21</v>
      </c>
      <c r="K216" s="45">
        <v>0.5238095238095238</v>
      </c>
      <c r="M216" s="107">
        <v>13</v>
      </c>
      <c r="N216" s="107">
        <v>9</v>
      </c>
      <c r="O216" s="28">
        <v>22</v>
      </c>
      <c r="P216" s="45">
        <v>0.5909090909090909</v>
      </c>
      <c r="R216" s="107">
        <v>10</v>
      </c>
      <c r="S216" s="107">
        <v>9</v>
      </c>
      <c r="T216" s="28">
        <v>19</v>
      </c>
      <c r="U216" s="45">
        <v>0.5263157894736842</v>
      </c>
      <c r="W216" s="107">
        <v>12</v>
      </c>
      <c r="X216" s="107">
        <v>12</v>
      </c>
      <c r="Y216" s="28">
        <v>24</v>
      </c>
      <c r="Z216" s="45">
        <v>0.5</v>
      </c>
      <c r="AA216" s="121"/>
    </row>
    <row r="217" spans="2:27" ht="12" customHeight="1">
      <c r="B217" s="43" t="s">
        <v>54</v>
      </c>
      <c r="C217" s="107">
        <v>60</v>
      </c>
      <c r="D217" s="107">
        <v>140</v>
      </c>
      <c r="E217" s="28">
        <v>200</v>
      </c>
      <c r="F217" s="45">
        <v>0.3</v>
      </c>
      <c r="H217" s="107">
        <v>50</v>
      </c>
      <c r="I217" s="107">
        <v>116</v>
      </c>
      <c r="J217" s="28">
        <v>166</v>
      </c>
      <c r="K217" s="45">
        <v>0.30120481927710846</v>
      </c>
      <c r="M217" s="107">
        <v>0</v>
      </c>
      <c r="N217" s="107">
        <v>150</v>
      </c>
      <c r="O217" s="28">
        <v>150</v>
      </c>
      <c r="P217" s="45">
        <v>0</v>
      </c>
      <c r="R217" s="107">
        <v>15</v>
      </c>
      <c r="S217" s="107">
        <v>96</v>
      </c>
      <c r="T217" s="28">
        <v>111</v>
      </c>
      <c r="U217" s="45">
        <v>0.13513513513513514</v>
      </c>
      <c r="W217" s="107">
        <v>19</v>
      </c>
      <c r="X217" s="107">
        <v>164</v>
      </c>
      <c r="Y217" s="28">
        <v>183</v>
      </c>
      <c r="Z217" s="45">
        <v>0.10382513661202186</v>
      </c>
      <c r="AA217" s="121"/>
    </row>
    <row r="218" spans="2:27" ht="12" customHeight="1">
      <c r="B218" s="43" t="s">
        <v>67</v>
      </c>
      <c r="C218" s="107">
        <v>0</v>
      </c>
      <c r="D218" s="107">
        <v>5</v>
      </c>
      <c r="E218" s="28">
        <v>5</v>
      </c>
      <c r="F218" s="45">
        <v>0</v>
      </c>
      <c r="H218" s="107">
        <v>0</v>
      </c>
      <c r="I218" s="107">
        <v>8</v>
      </c>
      <c r="J218" s="28">
        <v>8</v>
      </c>
      <c r="K218" s="45">
        <v>0</v>
      </c>
      <c r="M218" s="107">
        <v>0</v>
      </c>
      <c r="N218" s="107">
        <v>2</v>
      </c>
      <c r="O218" s="28">
        <v>2</v>
      </c>
      <c r="P218" s="45">
        <v>0</v>
      </c>
      <c r="R218" s="107">
        <v>0</v>
      </c>
      <c r="S218" s="107">
        <v>4</v>
      </c>
      <c r="T218" s="28">
        <v>4</v>
      </c>
      <c r="U218" s="45">
        <v>0</v>
      </c>
      <c r="W218" s="107">
        <v>0</v>
      </c>
      <c r="X218" s="107">
        <v>8</v>
      </c>
      <c r="Y218" s="28">
        <v>8</v>
      </c>
      <c r="Z218" s="45">
        <v>0</v>
      </c>
      <c r="AA218" s="121"/>
    </row>
    <row r="219" spans="2:27" ht="12" customHeight="1">
      <c r="B219" s="43" t="s">
        <v>156</v>
      </c>
      <c r="C219" s="107">
        <v>2</v>
      </c>
      <c r="D219" s="107">
        <v>8</v>
      </c>
      <c r="E219" s="28">
        <v>10</v>
      </c>
      <c r="F219" s="45">
        <v>0.2</v>
      </c>
      <c r="H219" s="107">
        <v>1</v>
      </c>
      <c r="I219" s="107">
        <v>6</v>
      </c>
      <c r="J219" s="28">
        <v>7</v>
      </c>
      <c r="K219" s="45">
        <v>0.14285714285714285</v>
      </c>
      <c r="M219" s="107">
        <v>1</v>
      </c>
      <c r="N219" s="107">
        <v>5</v>
      </c>
      <c r="O219" s="28">
        <v>6</v>
      </c>
      <c r="P219" s="45">
        <v>0.16666666666666666</v>
      </c>
      <c r="R219" s="107">
        <v>0</v>
      </c>
      <c r="S219" s="107">
        <v>7</v>
      </c>
      <c r="T219" s="28">
        <v>7</v>
      </c>
      <c r="U219" s="45">
        <v>0</v>
      </c>
      <c r="W219" s="107">
        <v>0</v>
      </c>
      <c r="X219" s="107">
        <v>6</v>
      </c>
      <c r="Y219" s="28">
        <v>6</v>
      </c>
      <c r="Z219" s="45">
        <v>0</v>
      </c>
      <c r="AA219" s="121"/>
    </row>
    <row r="220" spans="2:27" ht="12" customHeight="1">
      <c r="B220" s="43" t="s">
        <v>157</v>
      </c>
      <c r="C220" s="107">
        <v>3</v>
      </c>
      <c r="D220" s="107">
        <v>109</v>
      </c>
      <c r="E220" s="28">
        <v>112</v>
      </c>
      <c r="F220" s="45">
        <v>0.026785714285714284</v>
      </c>
      <c r="H220" s="107">
        <v>3</v>
      </c>
      <c r="I220" s="107">
        <v>101</v>
      </c>
      <c r="J220" s="28">
        <v>104</v>
      </c>
      <c r="K220" s="45">
        <v>0.028846153846153848</v>
      </c>
      <c r="M220" s="107">
        <v>5</v>
      </c>
      <c r="N220" s="107">
        <v>119</v>
      </c>
      <c r="O220" s="28">
        <v>124</v>
      </c>
      <c r="P220" s="45">
        <v>0.04032258064516129</v>
      </c>
      <c r="R220" s="107">
        <v>3</v>
      </c>
      <c r="S220" s="107">
        <v>108</v>
      </c>
      <c r="T220" s="28">
        <v>111</v>
      </c>
      <c r="U220" s="45">
        <v>0.02702702702702703</v>
      </c>
      <c r="W220" s="107">
        <v>6</v>
      </c>
      <c r="X220" s="107">
        <v>149</v>
      </c>
      <c r="Y220" s="28">
        <v>155</v>
      </c>
      <c r="Z220" s="45">
        <v>0.03870967741935484</v>
      </c>
      <c r="AA220" s="121"/>
    </row>
    <row r="221" spans="2:27" ht="12" customHeight="1">
      <c r="B221" s="43" t="s">
        <v>158</v>
      </c>
      <c r="C221" s="107">
        <v>1</v>
      </c>
      <c r="D221" s="107">
        <v>22</v>
      </c>
      <c r="E221" s="28">
        <v>23</v>
      </c>
      <c r="F221" s="45">
        <v>0.043478260869565216</v>
      </c>
      <c r="H221" s="107">
        <v>1</v>
      </c>
      <c r="I221" s="107">
        <v>12</v>
      </c>
      <c r="J221" s="28">
        <v>13</v>
      </c>
      <c r="K221" s="45">
        <v>0.07692307692307693</v>
      </c>
      <c r="M221" s="107">
        <v>0</v>
      </c>
      <c r="N221" s="107">
        <v>15</v>
      </c>
      <c r="O221" s="28">
        <v>15</v>
      </c>
      <c r="P221" s="45">
        <v>0</v>
      </c>
      <c r="R221" s="107">
        <v>0</v>
      </c>
      <c r="S221" s="107">
        <v>15</v>
      </c>
      <c r="T221" s="28">
        <v>15</v>
      </c>
      <c r="U221" s="45">
        <v>0</v>
      </c>
      <c r="W221" s="107">
        <v>1</v>
      </c>
      <c r="X221" s="107">
        <v>23</v>
      </c>
      <c r="Y221" s="28">
        <v>24</v>
      </c>
      <c r="Z221" s="45">
        <v>0.041666666666666664</v>
      </c>
      <c r="AA221" s="121"/>
    </row>
    <row r="222" spans="2:27" ht="12" customHeight="1">
      <c r="B222" s="43" t="s">
        <v>159</v>
      </c>
      <c r="C222" s="107">
        <v>0</v>
      </c>
      <c r="D222" s="107">
        <v>1</v>
      </c>
      <c r="E222" s="28">
        <v>1</v>
      </c>
      <c r="F222" s="45">
        <v>0</v>
      </c>
      <c r="H222" s="107">
        <v>0</v>
      </c>
      <c r="I222" s="107">
        <v>0</v>
      </c>
      <c r="J222" s="28">
        <v>0</v>
      </c>
      <c r="K222" s="45" t="s">
        <v>284</v>
      </c>
      <c r="M222" s="107">
        <v>0</v>
      </c>
      <c r="N222" s="107">
        <v>2</v>
      </c>
      <c r="O222" s="28">
        <v>2</v>
      </c>
      <c r="P222" s="45">
        <v>0</v>
      </c>
      <c r="R222" s="107">
        <v>0</v>
      </c>
      <c r="S222" s="107">
        <v>1</v>
      </c>
      <c r="T222" s="28">
        <v>1</v>
      </c>
      <c r="U222" s="45">
        <v>0</v>
      </c>
      <c r="W222" s="107">
        <v>0</v>
      </c>
      <c r="X222" s="107">
        <v>1</v>
      </c>
      <c r="Y222" s="28">
        <v>1</v>
      </c>
      <c r="Z222" s="45">
        <v>0</v>
      </c>
      <c r="AA222" s="121"/>
    </row>
    <row r="223" spans="2:27" ht="12" customHeight="1">
      <c r="B223" s="43" t="s">
        <v>160</v>
      </c>
      <c r="C223" s="107">
        <v>0</v>
      </c>
      <c r="D223" s="107">
        <v>3</v>
      </c>
      <c r="E223" s="28">
        <v>3</v>
      </c>
      <c r="F223" s="45">
        <v>0</v>
      </c>
      <c r="H223" s="107">
        <v>0</v>
      </c>
      <c r="I223" s="107">
        <v>4</v>
      </c>
      <c r="J223" s="28">
        <v>4</v>
      </c>
      <c r="K223" s="45">
        <v>0</v>
      </c>
      <c r="M223" s="107">
        <v>0</v>
      </c>
      <c r="N223" s="107">
        <v>4</v>
      </c>
      <c r="O223" s="28">
        <v>4</v>
      </c>
      <c r="P223" s="45">
        <v>0</v>
      </c>
      <c r="R223" s="107">
        <v>0</v>
      </c>
      <c r="S223" s="107">
        <v>0</v>
      </c>
      <c r="T223" s="28">
        <v>0</v>
      </c>
      <c r="U223" s="45" t="s">
        <v>284</v>
      </c>
      <c r="W223" s="107">
        <v>0</v>
      </c>
      <c r="X223" s="107">
        <v>2</v>
      </c>
      <c r="Y223" s="28">
        <v>2</v>
      </c>
      <c r="Z223" s="45">
        <v>0</v>
      </c>
      <c r="AA223" s="121"/>
    </row>
    <row r="224" spans="2:27" ht="12" customHeight="1">
      <c r="B224" s="43" t="s">
        <v>161</v>
      </c>
      <c r="C224" s="107">
        <v>0</v>
      </c>
      <c r="D224" s="107">
        <v>127</v>
      </c>
      <c r="E224" s="28">
        <v>127</v>
      </c>
      <c r="F224" s="45">
        <v>0</v>
      </c>
      <c r="H224" s="107">
        <v>2</v>
      </c>
      <c r="I224" s="107">
        <v>147</v>
      </c>
      <c r="J224" s="28">
        <v>149</v>
      </c>
      <c r="K224" s="45">
        <v>0.013422818791946308</v>
      </c>
      <c r="M224" s="107">
        <v>1</v>
      </c>
      <c r="N224" s="107">
        <v>231</v>
      </c>
      <c r="O224" s="28">
        <v>232</v>
      </c>
      <c r="P224" s="45">
        <v>0.004310344827586207</v>
      </c>
      <c r="R224" s="107">
        <v>0</v>
      </c>
      <c r="S224" s="107">
        <v>161</v>
      </c>
      <c r="T224" s="28">
        <v>161</v>
      </c>
      <c r="U224" s="45">
        <v>0</v>
      </c>
      <c r="W224" s="107">
        <v>0</v>
      </c>
      <c r="X224" s="107">
        <v>159</v>
      </c>
      <c r="Y224" s="28">
        <v>159</v>
      </c>
      <c r="Z224" s="45">
        <v>0</v>
      </c>
      <c r="AA224" s="121"/>
    </row>
    <row r="225" spans="2:27" ht="12" customHeight="1">
      <c r="B225" s="43" t="s">
        <v>183</v>
      </c>
      <c r="C225" s="107">
        <v>0</v>
      </c>
      <c r="D225" s="107">
        <v>1</v>
      </c>
      <c r="E225" s="28">
        <v>1</v>
      </c>
      <c r="F225" s="45">
        <v>0</v>
      </c>
      <c r="H225" s="107">
        <v>0</v>
      </c>
      <c r="I225" s="107">
        <v>0</v>
      </c>
      <c r="J225" s="28">
        <v>0</v>
      </c>
      <c r="K225" s="45" t="s">
        <v>284</v>
      </c>
      <c r="M225" s="107">
        <v>0</v>
      </c>
      <c r="N225" s="107">
        <v>0</v>
      </c>
      <c r="O225" s="28">
        <v>0</v>
      </c>
      <c r="P225" s="45" t="s">
        <v>284</v>
      </c>
      <c r="R225" s="107">
        <v>0</v>
      </c>
      <c r="S225" s="107">
        <v>0</v>
      </c>
      <c r="T225" s="28">
        <v>0</v>
      </c>
      <c r="U225" s="45" t="s">
        <v>284</v>
      </c>
      <c r="W225" s="107">
        <v>0</v>
      </c>
      <c r="X225" s="107">
        <v>3</v>
      </c>
      <c r="Y225" s="28">
        <v>3</v>
      </c>
      <c r="Z225" s="45">
        <v>0</v>
      </c>
      <c r="AA225" s="121"/>
    </row>
    <row r="226" spans="2:27" ht="12" customHeight="1">
      <c r="B226" s="43" t="s">
        <v>162</v>
      </c>
      <c r="C226" s="107">
        <v>0</v>
      </c>
      <c r="D226" s="107">
        <v>14</v>
      </c>
      <c r="E226" s="28">
        <v>14</v>
      </c>
      <c r="F226" s="45">
        <v>0</v>
      </c>
      <c r="H226" s="107">
        <v>0</v>
      </c>
      <c r="I226" s="107">
        <v>15</v>
      </c>
      <c r="J226" s="28">
        <v>15</v>
      </c>
      <c r="K226" s="45">
        <v>0</v>
      </c>
      <c r="M226" s="107">
        <v>1</v>
      </c>
      <c r="N226" s="107">
        <v>32</v>
      </c>
      <c r="O226" s="28">
        <v>33</v>
      </c>
      <c r="P226" s="45">
        <v>0.030303030303030304</v>
      </c>
      <c r="R226" s="107">
        <v>0</v>
      </c>
      <c r="S226" s="107">
        <v>37</v>
      </c>
      <c r="T226" s="28">
        <v>37</v>
      </c>
      <c r="U226" s="45">
        <v>0</v>
      </c>
      <c r="W226" s="107">
        <v>0</v>
      </c>
      <c r="X226" s="107">
        <v>32</v>
      </c>
      <c r="Y226" s="28">
        <v>32</v>
      </c>
      <c r="Z226" s="45">
        <v>0</v>
      </c>
      <c r="AA226" s="121"/>
    </row>
    <row r="227" spans="2:27" ht="12" customHeight="1">
      <c r="B227" s="43" t="s">
        <v>163</v>
      </c>
      <c r="C227" s="107">
        <v>3</v>
      </c>
      <c r="D227" s="107">
        <v>14</v>
      </c>
      <c r="E227" s="28">
        <v>17</v>
      </c>
      <c r="F227" s="45">
        <v>0.17647058823529413</v>
      </c>
      <c r="H227" s="107">
        <v>0</v>
      </c>
      <c r="I227" s="107">
        <v>13</v>
      </c>
      <c r="J227" s="28">
        <v>13</v>
      </c>
      <c r="K227" s="45">
        <v>0</v>
      </c>
      <c r="M227" s="107">
        <v>0</v>
      </c>
      <c r="N227" s="107">
        <v>6</v>
      </c>
      <c r="O227" s="28">
        <v>6</v>
      </c>
      <c r="P227" s="45">
        <v>0</v>
      </c>
      <c r="R227" s="107">
        <v>0</v>
      </c>
      <c r="S227" s="107">
        <v>11</v>
      </c>
      <c r="T227" s="28">
        <v>11</v>
      </c>
      <c r="U227" s="45">
        <v>0</v>
      </c>
      <c r="W227" s="107">
        <v>0</v>
      </c>
      <c r="X227" s="107">
        <v>15</v>
      </c>
      <c r="Y227" s="28">
        <v>15</v>
      </c>
      <c r="Z227" s="45">
        <v>0</v>
      </c>
      <c r="AA227" s="121"/>
    </row>
    <row r="228" spans="2:27" ht="12" customHeight="1">
      <c r="B228" s="43" t="s">
        <v>191</v>
      </c>
      <c r="C228" s="107">
        <v>0</v>
      </c>
      <c r="D228" s="107">
        <v>6</v>
      </c>
      <c r="E228" s="28">
        <v>6</v>
      </c>
      <c r="F228" s="45">
        <v>0</v>
      </c>
      <c r="H228" s="107">
        <v>0</v>
      </c>
      <c r="I228" s="107">
        <v>13</v>
      </c>
      <c r="J228" s="28">
        <v>13</v>
      </c>
      <c r="K228" s="45">
        <v>0</v>
      </c>
      <c r="M228" s="107">
        <v>0</v>
      </c>
      <c r="N228" s="107">
        <v>14</v>
      </c>
      <c r="O228" s="28">
        <v>14</v>
      </c>
      <c r="P228" s="45">
        <v>0</v>
      </c>
      <c r="R228" s="107">
        <v>0</v>
      </c>
      <c r="S228" s="107">
        <v>12</v>
      </c>
      <c r="T228" s="28">
        <v>12</v>
      </c>
      <c r="U228" s="45">
        <v>0</v>
      </c>
      <c r="W228" s="107">
        <v>0</v>
      </c>
      <c r="X228" s="107">
        <v>9</v>
      </c>
      <c r="Y228" s="28">
        <v>9</v>
      </c>
      <c r="Z228" s="45">
        <v>0</v>
      </c>
      <c r="AA228" s="121"/>
    </row>
    <row r="229" spans="2:27" ht="12" customHeight="1">
      <c r="B229" s="43" t="s">
        <v>164</v>
      </c>
      <c r="C229" s="107">
        <v>0</v>
      </c>
      <c r="D229" s="107">
        <v>5</v>
      </c>
      <c r="E229" s="28">
        <v>5</v>
      </c>
      <c r="F229" s="45">
        <v>0</v>
      </c>
      <c r="H229" s="107">
        <v>0</v>
      </c>
      <c r="I229" s="107">
        <v>7</v>
      </c>
      <c r="J229" s="28">
        <v>7</v>
      </c>
      <c r="K229" s="45">
        <v>0</v>
      </c>
      <c r="M229" s="107">
        <v>0</v>
      </c>
      <c r="N229" s="107">
        <v>7</v>
      </c>
      <c r="O229" s="28">
        <v>7</v>
      </c>
      <c r="P229" s="45">
        <v>0</v>
      </c>
      <c r="R229" s="107">
        <v>0</v>
      </c>
      <c r="S229" s="107">
        <v>8</v>
      </c>
      <c r="T229" s="28">
        <v>8</v>
      </c>
      <c r="U229" s="45">
        <v>0</v>
      </c>
      <c r="W229" s="107">
        <v>1</v>
      </c>
      <c r="X229" s="107">
        <v>6</v>
      </c>
      <c r="Y229" s="28">
        <v>7</v>
      </c>
      <c r="Z229" s="45">
        <v>0.14285714285714285</v>
      </c>
      <c r="AA229" s="121"/>
    </row>
    <row r="230" spans="2:27" ht="12" customHeight="1">
      <c r="B230" s="43" t="s">
        <v>165</v>
      </c>
      <c r="C230" s="107">
        <v>0</v>
      </c>
      <c r="D230" s="107">
        <v>2</v>
      </c>
      <c r="E230" s="28">
        <v>2</v>
      </c>
      <c r="F230" s="45">
        <v>0</v>
      </c>
      <c r="H230" s="107">
        <v>0</v>
      </c>
      <c r="I230" s="107">
        <v>7</v>
      </c>
      <c r="J230" s="28">
        <v>7</v>
      </c>
      <c r="K230" s="45">
        <v>0</v>
      </c>
      <c r="M230" s="107">
        <v>0</v>
      </c>
      <c r="N230" s="107">
        <v>5</v>
      </c>
      <c r="O230" s="28">
        <v>5</v>
      </c>
      <c r="P230" s="45">
        <v>0</v>
      </c>
      <c r="R230" s="107">
        <v>0</v>
      </c>
      <c r="S230" s="107">
        <v>12</v>
      </c>
      <c r="T230" s="28">
        <v>12</v>
      </c>
      <c r="U230" s="45">
        <v>0</v>
      </c>
      <c r="W230" s="107">
        <v>1</v>
      </c>
      <c r="X230" s="107">
        <v>11</v>
      </c>
      <c r="Y230" s="28">
        <v>12</v>
      </c>
      <c r="Z230" s="45">
        <v>0.08333333333333333</v>
      </c>
      <c r="AA230" s="121"/>
    </row>
    <row r="231" spans="2:27" ht="12" customHeight="1">
      <c r="B231" s="43" t="s">
        <v>166</v>
      </c>
      <c r="C231" s="107">
        <v>2</v>
      </c>
      <c r="D231" s="107">
        <v>413</v>
      </c>
      <c r="E231" s="28">
        <v>415</v>
      </c>
      <c r="F231" s="45">
        <v>0.004819277108433735</v>
      </c>
      <c r="H231" s="107">
        <v>3</v>
      </c>
      <c r="I231" s="107">
        <v>403</v>
      </c>
      <c r="J231" s="28">
        <v>406</v>
      </c>
      <c r="K231" s="45">
        <v>0.007389162561576354</v>
      </c>
      <c r="M231" s="107">
        <v>0</v>
      </c>
      <c r="N231" s="107">
        <v>169</v>
      </c>
      <c r="O231" s="28">
        <v>169</v>
      </c>
      <c r="P231" s="45">
        <v>0</v>
      </c>
      <c r="R231" s="107">
        <v>7</v>
      </c>
      <c r="S231" s="107">
        <v>354</v>
      </c>
      <c r="T231" s="28">
        <v>361</v>
      </c>
      <c r="U231" s="45">
        <v>0.019390581717451522</v>
      </c>
      <c r="W231" s="107">
        <v>1</v>
      </c>
      <c r="X231" s="107">
        <v>345</v>
      </c>
      <c r="Y231" s="28">
        <v>346</v>
      </c>
      <c r="Z231" s="45">
        <v>0.002890173410404624</v>
      </c>
      <c r="AA231" s="121"/>
    </row>
    <row r="232" spans="2:27" ht="12" customHeight="1">
      <c r="B232" s="43" t="s">
        <v>167</v>
      </c>
      <c r="C232" s="107">
        <v>0</v>
      </c>
      <c r="D232" s="107">
        <v>54</v>
      </c>
      <c r="E232" s="28">
        <v>54</v>
      </c>
      <c r="F232" s="45">
        <v>0</v>
      </c>
      <c r="H232" s="107">
        <v>0</v>
      </c>
      <c r="I232" s="107">
        <v>23</v>
      </c>
      <c r="J232" s="28">
        <v>23</v>
      </c>
      <c r="K232" s="45">
        <v>0</v>
      </c>
      <c r="M232" s="107">
        <v>0</v>
      </c>
      <c r="N232" s="107">
        <v>30</v>
      </c>
      <c r="O232" s="28">
        <v>30</v>
      </c>
      <c r="P232" s="45">
        <v>0</v>
      </c>
      <c r="R232" s="107">
        <v>0</v>
      </c>
      <c r="S232" s="107">
        <v>27</v>
      </c>
      <c r="T232" s="28">
        <v>27</v>
      </c>
      <c r="U232" s="45">
        <v>0</v>
      </c>
      <c r="W232" s="107">
        <v>0</v>
      </c>
      <c r="X232" s="107">
        <v>31</v>
      </c>
      <c r="Y232" s="28">
        <v>31</v>
      </c>
      <c r="Z232" s="45">
        <v>0</v>
      </c>
      <c r="AA232" s="121"/>
    </row>
    <row r="233" spans="2:27" ht="12" customHeight="1">
      <c r="B233" s="43" t="s">
        <v>168</v>
      </c>
      <c r="C233" s="107">
        <v>4</v>
      </c>
      <c r="D233" s="107">
        <v>6</v>
      </c>
      <c r="E233" s="28">
        <v>10</v>
      </c>
      <c r="F233" s="45">
        <v>0.4</v>
      </c>
      <c r="H233" s="107">
        <v>4</v>
      </c>
      <c r="I233" s="107">
        <v>5</v>
      </c>
      <c r="J233" s="28">
        <v>9</v>
      </c>
      <c r="K233" s="45">
        <v>0.4444444444444444</v>
      </c>
      <c r="M233" s="107">
        <v>1</v>
      </c>
      <c r="N233" s="107">
        <v>5</v>
      </c>
      <c r="O233" s="28">
        <v>6</v>
      </c>
      <c r="P233" s="45">
        <v>0.16666666666666666</v>
      </c>
      <c r="R233" s="107">
        <v>1</v>
      </c>
      <c r="S233" s="107">
        <v>4</v>
      </c>
      <c r="T233" s="28">
        <v>5</v>
      </c>
      <c r="U233" s="45">
        <v>0.2</v>
      </c>
      <c r="W233" s="107">
        <v>0</v>
      </c>
      <c r="X233" s="107">
        <v>16</v>
      </c>
      <c r="Y233" s="28">
        <v>16</v>
      </c>
      <c r="Z233" s="45">
        <v>0</v>
      </c>
      <c r="AA233" s="121"/>
    </row>
    <row r="234" spans="2:27" ht="12" customHeight="1">
      <c r="B234" s="43" t="s">
        <v>169</v>
      </c>
      <c r="C234" s="107">
        <v>0</v>
      </c>
      <c r="D234" s="107">
        <v>12</v>
      </c>
      <c r="E234" s="28">
        <v>12</v>
      </c>
      <c r="F234" s="45">
        <v>0</v>
      </c>
      <c r="H234" s="107">
        <v>0</v>
      </c>
      <c r="I234" s="107">
        <v>4</v>
      </c>
      <c r="J234" s="28">
        <v>4</v>
      </c>
      <c r="K234" s="45">
        <v>0</v>
      </c>
      <c r="M234" s="107">
        <v>0</v>
      </c>
      <c r="N234" s="107">
        <v>8</v>
      </c>
      <c r="O234" s="28">
        <v>8</v>
      </c>
      <c r="P234" s="45">
        <v>0</v>
      </c>
      <c r="R234" s="107">
        <v>0</v>
      </c>
      <c r="S234" s="107">
        <v>2</v>
      </c>
      <c r="T234" s="28">
        <v>2</v>
      </c>
      <c r="U234" s="45">
        <v>0</v>
      </c>
      <c r="W234" s="107">
        <v>0</v>
      </c>
      <c r="X234" s="107">
        <v>5</v>
      </c>
      <c r="Y234" s="28">
        <v>5</v>
      </c>
      <c r="Z234" s="45">
        <v>0</v>
      </c>
      <c r="AA234" s="121"/>
    </row>
    <row r="235" spans="2:27" ht="12" customHeight="1">
      <c r="B235" s="43" t="s">
        <v>185</v>
      </c>
      <c r="C235" s="107">
        <v>0</v>
      </c>
      <c r="D235" s="107">
        <v>6</v>
      </c>
      <c r="E235" s="28">
        <v>6</v>
      </c>
      <c r="F235" s="45">
        <v>0</v>
      </c>
      <c r="H235" s="107">
        <v>0</v>
      </c>
      <c r="I235" s="107">
        <v>15</v>
      </c>
      <c r="J235" s="28">
        <v>15</v>
      </c>
      <c r="K235" s="45">
        <v>0</v>
      </c>
      <c r="M235" s="107">
        <v>0</v>
      </c>
      <c r="N235" s="107">
        <v>11</v>
      </c>
      <c r="O235" s="28">
        <v>11</v>
      </c>
      <c r="P235" s="45">
        <v>0</v>
      </c>
      <c r="R235" s="107">
        <v>0</v>
      </c>
      <c r="S235" s="107">
        <v>11</v>
      </c>
      <c r="T235" s="28">
        <v>11</v>
      </c>
      <c r="U235" s="45">
        <v>0</v>
      </c>
      <c r="W235" s="107">
        <v>0</v>
      </c>
      <c r="X235" s="107">
        <v>8</v>
      </c>
      <c r="Y235" s="28">
        <v>8</v>
      </c>
      <c r="Z235" s="45">
        <v>0</v>
      </c>
      <c r="AA235" s="121"/>
    </row>
    <row r="236" spans="2:27" ht="12" customHeight="1">
      <c r="B236" s="43" t="s">
        <v>192</v>
      </c>
      <c r="C236" s="107">
        <v>0</v>
      </c>
      <c r="D236" s="107">
        <v>5</v>
      </c>
      <c r="E236" s="28">
        <v>5</v>
      </c>
      <c r="F236" s="45">
        <v>0</v>
      </c>
      <c r="H236" s="107">
        <v>0</v>
      </c>
      <c r="I236" s="107">
        <v>0</v>
      </c>
      <c r="J236" s="28">
        <v>0</v>
      </c>
      <c r="K236" s="45" t="s">
        <v>284</v>
      </c>
      <c r="M236" s="107">
        <v>0</v>
      </c>
      <c r="N236" s="107">
        <v>1</v>
      </c>
      <c r="O236" s="28">
        <v>1</v>
      </c>
      <c r="P236" s="45">
        <v>0</v>
      </c>
      <c r="R236" s="107">
        <v>0</v>
      </c>
      <c r="S236" s="107">
        <v>6</v>
      </c>
      <c r="T236" s="28">
        <v>6</v>
      </c>
      <c r="U236" s="45">
        <v>0</v>
      </c>
      <c r="W236" s="107">
        <v>0</v>
      </c>
      <c r="X236" s="107">
        <v>4</v>
      </c>
      <c r="Y236" s="28">
        <v>4</v>
      </c>
      <c r="Z236" s="45">
        <v>0</v>
      </c>
      <c r="AA236" s="121"/>
    </row>
    <row r="237" spans="2:27" ht="12" customHeight="1">
      <c r="B237" s="43" t="s">
        <v>55</v>
      </c>
      <c r="C237" s="107">
        <v>19</v>
      </c>
      <c r="D237" s="107">
        <v>505</v>
      </c>
      <c r="E237" s="28">
        <v>524</v>
      </c>
      <c r="F237" s="45">
        <v>0.03625954198473282</v>
      </c>
      <c r="H237" s="107">
        <v>12</v>
      </c>
      <c r="I237" s="107">
        <v>561</v>
      </c>
      <c r="J237" s="28">
        <v>573</v>
      </c>
      <c r="K237" s="45">
        <v>0.020942408376963352</v>
      </c>
      <c r="M237" s="107">
        <v>27</v>
      </c>
      <c r="N237" s="107">
        <v>698</v>
      </c>
      <c r="O237" s="28">
        <v>725</v>
      </c>
      <c r="P237" s="45">
        <v>0.037241379310344824</v>
      </c>
      <c r="R237" s="107">
        <v>6</v>
      </c>
      <c r="S237" s="107">
        <v>668</v>
      </c>
      <c r="T237" s="28">
        <v>674</v>
      </c>
      <c r="U237" s="45">
        <v>0.008902077151335312</v>
      </c>
      <c r="W237" s="107">
        <v>11</v>
      </c>
      <c r="X237" s="107">
        <v>864</v>
      </c>
      <c r="Y237" s="28">
        <v>875</v>
      </c>
      <c r="Z237" s="45">
        <v>0.012571428571428572</v>
      </c>
      <c r="AA237" s="121"/>
    </row>
    <row r="238" spans="2:27" ht="12" customHeight="1">
      <c r="B238" s="43" t="s">
        <v>225</v>
      </c>
      <c r="C238" s="107">
        <v>0</v>
      </c>
      <c r="D238" s="107">
        <v>0</v>
      </c>
      <c r="E238" s="28">
        <v>0</v>
      </c>
      <c r="F238" s="45" t="s">
        <v>284</v>
      </c>
      <c r="H238" s="107">
        <v>0</v>
      </c>
      <c r="I238" s="107">
        <v>1</v>
      </c>
      <c r="J238" s="28">
        <v>1</v>
      </c>
      <c r="K238" s="45">
        <v>0</v>
      </c>
      <c r="M238" s="107">
        <v>0</v>
      </c>
      <c r="N238" s="107">
        <v>2</v>
      </c>
      <c r="O238" s="28">
        <v>2</v>
      </c>
      <c r="P238" s="45">
        <v>0</v>
      </c>
      <c r="R238" s="107">
        <v>0</v>
      </c>
      <c r="S238" s="107">
        <v>0</v>
      </c>
      <c r="T238" s="28">
        <v>0</v>
      </c>
      <c r="U238" s="45" t="s">
        <v>284</v>
      </c>
      <c r="W238" s="107">
        <v>0</v>
      </c>
      <c r="X238" s="107">
        <v>0</v>
      </c>
      <c r="Y238" s="28">
        <v>0</v>
      </c>
      <c r="Z238" s="45" t="s">
        <v>284</v>
      </c>
      <c r="AA238" s="121"/>
    </row>
    <row r="239" spans="2:27" ht="12" customHeight="1">
      <c r="B239" s="43" t="s">
        <v>56</v>
      </c>
      <c r="C239" s="107">
        <v>2</v>
      </c>
      <c r="D239" s="107">
        <v>21</v>
      </c>
      <c r="E239" s="28">
        <v>23</v>
      </c>
      <c r="F239" s="45">
        <v>0.08695652173913043</v>
      </c>
      <c r="H239" s="107">
        <v>0</v>
      </c>
      <c r="I239" s="107">
        <v>21</v>
      </c>
      <c r="J239" s="28">
        <v>21</v>
      </c>
      <c r="K239" s="45">
        <v>0</v>
      </c>
      <c r="M239" s="107">
        <v>0</v>
      </c>
      <c r="N239" s="107">
        <v>38</v>
      </c>
      <c r="O239" s="28">
        <v>38</v>
      </c>
      <c r="P239" s="45">
        <v>0</v>
      </c>
      <c r="R239" s="107">
        <v>1</v>
      </c>
      <c r="S239" s="107">
        <v>9</v>
      </c>
      <c r="T239" s="28">
        <v>10</v>
      </c>
      <c r="U239" s="45">
        <v>0.1</v>
      </c>
      <c r="W239" s="107">
        <v>1</v>
      </c>
      <c r="X239" s="107">
        <v>27</v>
      </c>
      <c r="Y239" s="28">
        <v>28</v>
      </c>
      <c r="Z239" s="45">
        <v>0.03571428571428571</v>
      </c>
      <c r="AA239" s="121"/>
    </row>
    <row r="240" spans="2:27" ht="12" customHeight="1">
      <c r="B240" s="43" t="s">
        <v>203</v>
      </c>
      <c r="C240" s="107">
        <v>0</v>
      </c>
      <c r="D240" s="107">
        <v>0</v>
      </c>
      <c r="E240" s="28">
        <v>0</v>
      </c>
      <c r="F240" s="45" t="s">
        <v>284</v>
      </c>
      <c r="H240" s="107">
        <v>0</v>
      </c>
      <c r="I240" s="107">
        <v>1</v>
      </c>
      <c r="J240" s="28">
        <v>1</v>
      </c>
      <c r="K240" s="45">
        <v>0</v>
      </c>
      <c r="M240" s="107">
        <v>0</v>
      </c>
      <c r="N240" s="107">
        <v>0</v>
      </c>
      <c r="O240" s="28">
        <v>0</v>
      </c>
      <c r="P240" s="45" t="s">
        <v>284</v>
      </c>
      <c r="R240" s="107">
        <v>0</v>
      </c>
      <c r="S240" s="107">
        <v>0</v>
      </c>
      <c r="T240" s="28">
        <v>0</v>
      </c>
      <c r="U240" s="45" t="s">
        <v>284</v>
      </c>
      <c r="W240" s="107">
        <v>0</v>
      </c>
      <c r="X240" s="107">
        <v>0</v>
      </c>
      <c r="Y240" s="28">
        <v>0</v>
      </c>
      <c r="Z240" s="45" t="s">
        <v>284</v>
      </c>
      <c r="AA240" s="121"/>
    </row>
    <row r="241" spans="2:27" ht="12" customHeight="1">
      <c r="B241" s="43" t="s">
        <v>171</v>
      </c>
      <c r="C241" s="107">
        <v>3</v>
      </c>
      <c r="D241" s="107">
        <v>34</v>
      </c>
      <c r="E241" s="28">
        <v>37</v>
      </c>
      <c r="F241" s="45">
        <v>0.08108108108108109</v>
      </c>
      <c r="H241" s="107">
        <v>0</v>
      </c>
      <c r="I241" s="107">
        <v>39</v>
      </c>
      <c r="J241" s="28">
        <v>39</v>
      </c>
      <c r="K241" s="45">
        <v>0</v>
      </c>
      <c r="M241" s="107">
        <v>0</v>
      </c>
      <c r="N241" s="107">
        <v>21</v>
      </c>
      <c r="O241" s="28">
        <v>21</v>
      </c>
      <c r="P241" s="45">
        <v>0</v>
      </c>
      <c r="R241" s="107">
        <v>2</v>
      </c>
      <c r="S241" s="107">
        <v>26</v>
      </c>
      <c r="T241" s="28">
        <v>28</v>
      </c>
      <c r="U241" s="45">
        <v>0.07142857142857142</v>
      </c>
      <c r="W241" s="107">
        <v>0</v>
      </c>
      <c r="X241" s="107">
        <v>31</v>
      </c>
      <c r="Y241" s="28">
        <v>31</v>
      </c>
      <c r="Z241" s="45">
        <v>0</v>
      </c>
      <c r="AA241" s="121"/>
    </row>
    <row r="242" spans="2:27" ht="12" customHeight="1">
      <c r="B242" s="43" t="s">
        <v>186</v>
      </c>
      <c r="C242" s="107">
        <v>0</v>
      </c>
      <c r="D242" s="107">
        <v>1</v>
      </c>
      <c r="E242" s="28">
        <v>1</v>
      </c>
      <c r="F242" s="45">
        <v>0</v>
      </c>
      <c r="H242" s="107">
        <v>0</v>
      </c>
      <c r="I242" s="107">
        <v>4</v>
      </c>
      <c r="J242" s="28">
        <v>4</v>
      </c>
      <c r="K242" s="45">
        <v>0</v>
      </c>
      <c r="M242" s="107">
        <v>0</v>
      </c>
      <c r="N242" s="107">
        <v>4</v>
      </c>
      <c r="O242" s="28">
        <v>4</v>
      </c>
      <c r="P242" s="45">
        <v>0</v>
      </c>
      <c r="R242" s="107">
        <v>0</v>
      </c>
      <c r="S242" s="107">
        <v>3</v>
      </c>
      <c r="T242" s="28">
        <v>3</v>
      </c>
      <c r="U242" s="45">
        <v>0</v>
      </c>
      <c r="W242" s="107">
        <v>0</v>
      </c>
      <c r="X242" s="107">
        <v>3</v>
      </c>
      <c r="Y242" s="28">
        <v>3</v>
      </c>
      <c r="Z242" s="45">
        <v>0</v>
      </c>
      <c r="AA242" s="121"/>
    </row>
    <row r="243" spans="2:27" ht="12" customHeight="1">
      <c r="B243" s="43" t="s">
        <v>187</v>
      </c>
      <c r="C243" s="107">
        <v>2</v>
      </c>
      <c r="D243" s="107">
        <v>14</v>
      </c>
      <c r="E243" s="28">
        <v>16</v>
      </c>
      <c r="F243" s="45">
        <v>0.125</v>
      </c>
      <c r="H243" s="107">
        <v>1</v>
      </c>
      <c r="I243" s="107">
        <v>13</v>
      </c>
      <c r="J243" s="28">
        <v>14</v>
      </c>
      <c r="K243" s="45">
        <v>0.07142857142857142</v>
      </c>
      <c r="M243" s="107">
        <v>0</v>
      </c>
      <c r="N243" s="107">
        <v>12</v>
      </c>
      <c r="O243" s="28">
        <v>12</v>
      </c>
      <c r="P243" s="45">
        <v>0</v>
      </c>
      <c r="R243" s="107">
        <v>3</v>
      </c>
      <c r="S243" s="107">
        <v>12</v>
      </c>
      <c r="T243" s="28">
        <v>15</v>
      </c>
      <c r="U243" s="45">
        <v>0.2</v>
      </c>
      <c r="W243" s="107">
        <v>0</v>
      </c>
      <c r="X243" s="107">
        <v>15</v>
      </c>
      <c r="Y243" s="28">
        <v>15</v>
      </c>
      <c r="Z243" s="45">
        <v>0</v>
      </c>
      <c r="AA243" s="121"/>
    </row>
    <row r="244" spans="2:27" ht="12" customHeight="1">
      <c r="B244" s="43" t="s">
        <v>195</v>
      </c>
      <c r="C244" s="107">
        <v>0</v>
      </c>
      <c r="D244" s="107">
        <v>3</v>
      </c>
      <c r="E244" s="28">
        <v>3</v>
      </c>
      <c r="F244" s="45">
        <v>0</v>
      </c>
      <c r="H244" s="107">
        <v>2</v>
      </c>
      <c r="I244" s="107">
        <v>9</v>
      </c>
      <c r="J244" s="28">
        <v>11</v>
      </c>
      <c r="K244" s="45">
        <v>0.18181818181818182</v>
      </c>
      <c r="M244" s="107">
        <v>2</v>
      </c>
      <c r="N244" s="107">
        <v>4</v>
      </c>
      <c r="O244" s="28">
        <v>6</v>
      </c>
      <c r="P244" s="45">
        <v>0.3333333333333333</v>
      </c>
      <c r="R244" s="107">
        <v>0</v>
      </c>
      <c r="S244" s="107">
        <v>3</v>
      </c>
      <c r="T244" s="28">
        <v>3</v>
      </c>
      <c r="U244" s="45">
        <v>0</v>
      </c>
      <c r="W244" s="107">
        <v>10</v>
      </c>
      <c r="X244" s="107">
        <v>6</v>
      </c>
      <c r="Y244" s="28">
        <v>16</v>
      </c>
      <c r="Z244" s="45">
        <v>0.625</v>
      </c>
      <c r="AA244" s="121"/>
    </row>
    <row r="245" spans="2:27" ht="12" customHeight="1">
      <c r="B245" s="43" t="s">
        <v>172</v>
      </c>
      <c r="C245" s="107">
        <v>0</v>
      </c>
      <c r="D245" s="107">
        <v>0</v>
      </c>
      <c r="E245" s="28">
        <v>0</v>
      </c>
      <c r="F245" s="45" t="s">
        <v>284</v>
      </c>
      <c r="H245" s="107">
        <v>0</v>
      </c>
      <c r="I245" s="107">
        <v>1</v>
      </c>
      <c r="J245" s="28">
        <v>1</v>
      </c>
      <c r="K245" s="45">
        <v>0</v>
      </c>
      <c r="M245" s="107">
        <v>0</v>
      </c>
      <c r="N245" s="107">
        <v>3</v>
      </c>
      <c r="O245" s="28">
        <v>3</v>
      </c>
      <c r="P245" s="45">
        <v>0</v>
      </c>
      <c r="R245" s="107">
        <v>0</v>
      </c>
      <c r="S245" s="107">
        <v>1</v>
      </c>
      <c r="T245" s="28">
        <v>1</v>
      </c>
      <c r="U245" s="45">
        <v>0</v>
      </c>
      <c r="W245" s="107">
        <v>0</v>
      </c>
      <c r="X245" s="107">
        <v>2</v>
      </c>
      <c r="Y245" s="28">
        <v>2</v>
      </c>
      <c r="Z245" s="45">
        <v>0</v>
      </c>
      <c r="AA245" s="121"/>
    </row>
    <row r="246" spans="2:27" ht="12" customHeight="1">
      <c r="B246" s="43" t="s">
        <v>173</v>
      </c>
      <c r="C246" s="107">
        <v>2</v>
      </c>
      <c r="D246" s="107">
        <v>668</v>
      </c>
      <c r="E246" s="28">
        <v>670</v>
      </c>
      <c r="F246" s="45">
        <v>0.0029850746268656717</v>
      </c>
      <c r="H246" s="107">
        <v>11</v>
      </c>
      <c r="I246" s="107">
        <v>621</v>
      </c>
      <c r="J246" s="28">
        <v>632</v>
      </c>
      <c r="K246" s="45">
        <v>0.01740506329113924</v>
      </c>
      <c r="M246" s="107">
        <v>6</v>
      </c>
      <c r="N246" s="107">
        <v>699</v>
      </c>
      <c r="O246" s="28">
        <v>705</v>
      </c>
      <c r="P246" s="45">
        <v>0.00851063829787234</v>
      </c>
      <c r="R246" s="107">
        <v>3</v>
      </c>
      <c r="S246" s="107">
        <v>687</v>
      </c>
      <c r="T246" s="28">
        <v>690</v>
      </c>
      <c r="U246" s="45">
        <v>0.004347826086956522</v>
      </c>
      <c r="W246" s="107">
        <v>4</v>
      </c>
      <c r="X246" s="107">
        <v>628</v>
      </c>
      <c r="Y246" s="28">
        <v>632</v>
      </c>
      <c r="Z246" s="45">
        <v>0.006329113924050633</v>
      </c>
      <c r="AA246" s="121"/>
    </row>
    <row r="247" spans="2:27" ht="12" customHeight="1">
      <c r="B247" s="43" t="s">
        <v>174</v>
      </c>
      <c r="C247" s="107">
        <v>2</v>
      </c>
      <c r="D247" s="107">
        <v>15</v>
      </c>
      <c r="E247" s="28">
        <v>17</v>
      </c>
      <c r="F247" s="45">
        <v>0.11764705882352941</v>
      </c>
      <c r="H247" s="107">
        <v>1</v>
      </c>
      <c r="I247" s="107">
        <v>15</v>
      </c>
      <c r="J247" s="28">
        <v>16</v>
      </c>
      <c r="K247" s="45">
        <v>0.0625</v>
      </c>
      <c r="M247" s="107">
        <v>1</v>
      </c>
      <c r="N247" s="107">
        <v>4</v>
      </c>
      <c r="O247" s="28">
        <v>5</v>
      </c>
      <c r="P247" s="45">
        <v>0.2</v>
      </c>
      <c r="R247" s="107">
        <v>0</v>
      </c>
      <c r="S247" s="107">
        <v>16</v>
      </c>
      <c r="T247" s="28">
        <v>16</v>
      </c>
      <c r="U247" s="45">
        <v>0</v>
      </c>
      <c r="W247" s="107">
        <v>1</v>
      </c>
      <c r="X247" s="107">
        <v>17</v>
      </c>
      <c r="Y247" s="28">
        <v>18</v>
      </c>
      <c r="Z247" s="45">
        <v>0.05555555555555555</v>
      </c>
      <c r="AA247" s="121"/>
    </row>
    <row r="248" spans="2:27" ht="12" customHeight="1">
      <c r="B248" s="43" t="s">
        <v>175</v>
      </c>
      <c r="C248" s="107">
        <v>0</v>
      </c>
      <c r="D248" s="107">
        <v>38</v>
      </c>
      <c r="E248" s="28">
        <v>38</v>
      </c>
      <c r="F248" s="45">
        <v>0</v>
      </c>
      <c r="H248" s="107">
        <v>1</v>
      </c>
      <c r="I248" s="107">
        <v>32</v>
      </c>
      <c r="J248" s="28">
        <v>33</v>
      </c>
      <c r="K248" s="45">
        <v>0.030303030303030304</v>
      </c>
      <c r="M248" s="107">
        <v>0</v>
      </c>
      <c r="N248" s="107">
        <v>50</v>
      </c>
      <c r="O248" s="28">
        <v>50</v>
      </c>
      <c r="P248" s="45">
        <v>0</v>
      </c>
      <c r="R248" s="107">
        <v>0</v>
      </c>
      <c r="S248" s="107">
        <v>39</v>
      </c>
      <c r="T248" s="28">
        <v>39</v>
      </c>
      <c r="U248" s="45">
        <v>0</v>
      </c>
      <c r="W248" s="107">
        <v>0</v>
      </c>
      <c r="X248" s="107">
        <v>34</v>
      </c>
      <c r="Y248" s="28">
        <v>34</v>
      </c>
      <c r="Z248" s="45">
        <v>0</v>
      </c>
      <c r="AA248" s="121"/>
    </row>
    <row r="249" spans="2:27" ht="12" customHeight="1">
      <c r="B249" s="43" t="s">
        <v>176</v>
      </c>
      <c r="C249" s="107">
        <v>1</v>
      </c>
      <c r="D249" s="107">
        <v>10</v>
      </c>
      <c r="E249" s="28">
        <v>11</v>
      </c>
      <c r="F249" s="45">
        <v>0.09090909090909091</v>
      </c>
      <c r="H249" s="107">
        <v>0</v>
      </c>
      <c r="I249" s="107">
        <v>6</v>
      </c>
      <c r="J249" s="28">
        <v>6</v>
      </c>
      <c r="K249" s="45">
        <v>0</v>
      </c>
      <c r="M249" s="107">
        <v>0</v>
      </c>
      <c r="N249" s="107">
        <v>6</v>
      </c>
      <c r="O249" s="28">
        <v>6</v>
      </c>
      <c r="P249" s="45">
        <v>0</v>
      </c>
      <c r="R249" s="107">
        <v>0</v>
      </c>
      <c r="S249" s="107">
        <v>7</v>
      </c>
      <c r="T249" s="28">
        <v>7</v>
      </c>
      <c r="U249" s="45">
        <v>0</v>
      </c>
      <c r="W249" s="107">
        <v>0</v>
      </c>
      <c r="X249" s="107">
        <v>17</v>
      </c>
      <c r="Y249" s="28">
        <v>17</v>
      </c>
      <c r="Z249" s="45">
        <v>0</v>
      </c>
      <c r="AA249" s="121"/>
    </row>
    <row r="250" spans="2:27" ht="12" customHeight="1">
      <c r="B250" s="43" t="s">
        <v>177</v>
      </c>
      <c r="C250" s="107">
        <v>1</v>
      </c>
      <c r="D250" s="107">
        <v>314</v>
      </c>
      <c r="E250" s="28">
        <v>315</v>
      </c>
      <c r="F250" s="45">
        <v>0.0031746031746031746</v>
      </c>
      <c r="H250" s="107">
        <v>2</v>
      </c>
      <c r="I250" s="107">
        <v>198</v>
      </c>
      <c r="J250" s="28">
        <v>200</v>
      </c>
      <c r="K250" s="45">
        <v>0.01</v>
      </c>
      <c r="M250" s="107">
        <v>0</v>
      </c>
      <c r="N250" s="107">
        <v>100</v>
      </c>
      <c r="O250" s="28">
        <v>100</v>
      </c>
      <c r="P250" s="45">
        <v>0</v>
      </c>
      <c r="R250" s="107">
        <v>0</v>
      </c>
      <c r="S250" s="107">
        <v>134</v>
      </c>
      <c r="T250" s="28">
        <v>134</v>
      </c>
      <c r="U250" s="45">
        <v>0</v>
      </c>
      <c r="W250" s="107">
        <v>1</v>
      </c>
      <c r="X250" s="107">
        <v>206</v>
      </c>
      <c r="Y250" s="28">
        <v>207</v>
      </c>
      <c r="Z250" s="45">
        <v>0.004830917874396135</v>
      </c>
      <c r="AA250" s="121"/>
    </row>
    <row r="251" spans="2:27" ht="12" customHeight="1">
      <c r="B251" s="43" t="s">
        <v>178</v>
      </c>
      <c r="C251" s="107">
        <v>0</v>
      </c>
      <c r="D251" s="107">
        <v>26</v>
      </c>
      <c r="E251" s="28">
        <v>26</v>
      </c>
      <c r="F251" s="45">
        <v>0</v>
      </c>
      <c r="H251" s="107">
        <v>0</v>
      </c>
      <c r="I251" s="107">
        <v>25</v>
      </c>
      <c r="J251" s="28">
        <v>25</v>
      </c>
      <c r="K251" s="45">
        <v>0</v>
      </c>
      <c r="M251" s="107">
        <v>1</v>
      </c>
      <c r="N251" s="107">
        <v>24</v>
      </c>
      <c r="O251" s="28">
        <v>25</v>
      </c>
      <c r="P251" s="45">
        <v>0.04</v>
      </c>
      <c r="R251" s="107">
        <v>0</v>
      </c>
      <c r="S251" s="107">
        <v>32</v>
      </c>
      <c r="T251" s="28">
        <v>32</v>
      </c>
      <c r="U251" s="45">
        <v>0</v>
      </c>
      <c r="W251" s="107">
        <v>0</v>
      </c>
      <c r="X251" s="107">
        <v>50</v>
      </c>
      <c r="Y251" s="28">
        <v>50</v>
      </c>
      <c r="Z251" s="45">
        <v>0</v>
      </c>
      <c r="AA251" s="121"/>
    </row>
    <row r="252" spans="2:27" ht="12" customHeight="1">
      <c r="B252" s="43" t="s">
        <v>179</v>
      </c>
      <c r="C252" s="107">
        <v>0</v>
      </c>
      <c r="D252" s="107">
        <v>12</v>
      </c>
      <c r="E252" s="28">
        <v>12</v>
      </c>
      <c r="F252" s="45">
        <v>0</v>
      </c>
      <c r="H252" s="107">
        <v>0</v>
      </c>
      <c r="I252" s="107">
        <v>13</v>
      </c>
      <c r="J252" s="28">
        <v>13</v>
      </c>
      <c r="K252" s="45">
        <v>0</v>
      </c>
      <c r="M252" s="107">
        <v>0</v>
      </c>
      <c r="N252" s="107">
        <v>20</v>
      </c>
      <c r="O252" s="28">
        <v>20</v>
      </c>
      <c r="P252" s="45">
        <v>0</v>
      </c>
      <c r="R252" s="107">
        <v>0</v>
      </c>
      <c r="S252" s="107">
        <v>27</v>
      </c>
      <c r="T252" s="28">
        <v>27</v>
      </c>
      <c r="U252" s="45">
        <v>0</v>
      </c>
      <c r="W252" s="107">
        <v>0</v>
      </c>
      <c r="X252" s="107">
        <v>23</v>
      </c>
      <c r="Y252" s="28">
        <v>23</v>
      </c>
      <c r="Z252" s="45">
        <v>0</v>
      </c>
      <c r="AA252" s="121"/>
    </row>
    <row r="253" spans="2:27" ht="12" customHeight="1">
      <c r="B253" s="43" t="s">
        <v>180</v>
      </c>
      <c r="C253" s="107">
        <v>0</v>
      </c>
      <c r="D253" s="107">
        <v>56</v>
      </c>
      <c r="E253" s="28">
        <v>56</v>
      </c>
      <c r="F253" s="45">
        <v>0</v>
      </c>
      <c r="H253" s="107">
        <v>1</v>
      </c>
      <c r="I253" s="107">
        <v>83</v>
      </c>
      <c r="J253" s="28">
        <v>84</v>
      </c>
      <c r="K253" s="45">
        <v>0.011904761904761904</v>
      </c>
      <c r="M253" s="107">
        <v>0</v>
      </c>
      <c r="N253" s="107">
        <v>109</v>
      </c>
      <c r="O253" s="28">
        <v>109</v>
      </c>
      <c r="P253" s="45">
        <v>0</v>
      </c>
      <c r="R253" s="107">
        <v>1</v>
      </c>
      <c r="S253" s="107">
        <v>68</v>
      </c>
      <c r="T253" s="28">
        <v>69</v>
      </c>
      <c r="U253" s="45">
        <v>0.014492753623188406</v>
      </c>
      <c r="W253" s="107">
        <v>1</v>
      </c>
      <c r="X253" s="107">
        <v>98</v>
      </c>
      <c r="Y253" s="28">
        <v>99</v>
      </c>
      <c r="Z253" s="45">
        <v>0.010101010101010102</v>
      </c>
      <c r="AA253" s="121"/>
    </row>
    <row r="254" spans="2:27" ht="6" customHeight="1">
      <c r="B254" s="52"/>
      <c r="C254" s="107"/>
      <c r="D254" s="142"/>
      <c r="E254" s="77"/>
      <c r="F254" s="129"/>
      <c r="H254" s="107"/>
      <c r="I254" s="142"/>
      <c r="J254" s="77"/>
      <c r="K254" s="129"/>
      <c r="M254" s="107"/>
      <c r="N254" s="142"/>
      <c r="O254" s="77"/>
      <c r="P254" s="129"/>
      <c r="R254" s="107"/>
      <c r="S254" s="142"/>
      <c r="T254" s="77"/>
      <c r="U254" s="129"/>
      <c r="W254" s="107"/>
      <c r="X254" s="142"/>
      <c r="Y254" s="77"/>
      <c r="Z254" s="129"/>
      <c r="AA254" s="119"/>
    </row>
    <row r="255" spans="2:27" ht="12" customHeight="1">
      <c r="B255" s="131" t="s">
        <v>227</v>
      </c>
      <c r="C255" s="143">
        <v>0</v>
      </c>
      <c r="D255" s="143">
        <v>3</v>
      </c>
      <c r="E255" s="28">
        <v>3</v>
      </c>
      <c r="F255" s="29">
        <v>0</v>
      </c>
      <c r="H255" s="143">
        <v>0</v>
      </c>
      <c r="I255" s="143">
        <v>0</v>
      </c>
      <c r="J255" s="28">
        <v>0</v>
      </c>
      <c r="K255" s="29" t="s">
        <v>284</v>
      </c>
      <c r="M255" s="143">
        <v>0</v>
      </c>
      <c r="N255" s="143">
        <v>4</v>
      </c>
      <c r="O255" s="28">
        <v>4</v>
      </c>
      <c r="P255" s="29">
        <v>0</v>
      </c>
      <c r="R255" s="143">
        <v>0</v>
      </c>
      <c r="S255" s="143">
        <v>7</v>
      </c>
      <c r="T255" s="28">
        <v>7</v>
      </c>
      <c r="U255" s="29">
        <v>0</v>
      </c>
      <c r="W255" s="143">
        <v>0</v>
      </c>
      <c r="X255" s="143">
        <v>5</v>
      </c>
      <c r="Y255" s="28">
        <v>5</v>
      </c>
      <c r="Z255" s="29">
        <v>0</v>
      </c>
      <c r="AA255" s="116"/>
    </row>
    <row r="256" spans="2:27" ht="6" customHeight="1" thickBot="1">
      <c r="B256" s="132"/>
      <c r="C256" s="133"/>
      <c r="D256" s="134"/>
      <c r="E256" s="134"/>
      <c r="F256" s="135"/>
      <c r="G256" s="58"/>
      <c r="H256" s="133"/>
      <c r="I256" s="134"/>
      <c r="J256" s="134"/>
      <c r="K256" s="135"/>
      <c r="L256" s="58"/>
      <c r="M256" s="133"/>
      <c r="N256" s="134"/>
      <c r="O256" s="134"/>
      <c r="P256" s="135"/>
      <c r="Q256" s="58"/>
      <c r="R256" s="133"/>
      <c r="S256" s="134"/>
      <c r="T256" s="134"/>
      <c r="U256" s="135"/>
      <c r="V256" s="58"/>
      <c r="W256" s="133"/>
      <c r="X256" s="134"/>
      <c r="Y256" s="134"/>
      <c r="Z256" s="135"/>
      <c r="AA256" s="125"/>
    </row>
    <row r="257" spans="3:6" ht="6" customHeight="1">
      <c r="C257" s="136"/>
      <c r="D257" s="137"/>
      <c r="E257" s="137"/>
      <c r="F257" s="129"/>
    </row>
    <row r="258" spans="1:26" ht="14.25">
      <c r="A258" s="2"/>
      <c r="B258" s="190" t="s">
        <v>217</v>
      </c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</row>
    <row r="259" spans="2:26" ht="12">
      <c r="B259" s="191" t="s">
        <v>68</v>
      </c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2:26" ht="12">
      <c r="B260" s="191" t="s">
        <v>222</v>
      </c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2:26" ht="12">
      <c r="B261" s="191" t="s">
        <v>204</v>
      </c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2:26" ht="12" customHeight="1">
      <c r="B262" s="193" t="s">
        <v>286</v>
      </c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</row>
    <row r="263" spans="2:26" ht="12">
      <c r="B263" s="194" t="s">
        <v>214</v>
      </c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</row>
    <row r="264" spans="2:26" ht="12">
      <c r="B264" s="195" t="s">
        <v>257</v>
      </c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</row>
    <row r="270" ht="12">
      <c r="C270" s="61"/>
    </row>
    <row r="271" ht="12">
      <c r="C271" s="61"/>
    </row>
    <row r="272" ht="12">
      <c r="C272" s="61"/>
    </row>
    <row r="273" ht="12">
      <c r="C273" s="61"/>
    </row>
    <row r="274" ht="12">
      <c r="C274" s="61"/>
    </row>
    <row r="275" ht="12">
      <c r="C275" s="61"/>
    </row>
    <row r="276" ht="12">
      <c r="C276" s="61"/>
    </row>
    <row r="277" ht="12">
      <c r="C277" s="61"/>
    </row>
    <row r="278" ht="12">
      <c r="C278" s="61"/>
    </row>
    <row r="279" ht="12">
      <c r="C279" s="61"/>
    </row>
    <row r="280" ht="12">
      <c r="C280" s="61"/>
    </row>
    <row r="281" ht="12">
      <c r="C281" s="61"/>
    </row>
    <row r="282" ht="12">
      <c r="C282" s="61"/>
    </row>
    <row r="283" ht="12">
      <c r="C283" s="61"/>
    </row>
    <row r="284" ht="12">
      <c r="C284" s="61"/>
    </row>
    <row r="285" ht="12">
      <c r="C285" s="61"/>
    </row>
    <row r="286" ht="12">
      <c r="C286" s="61"/>
    </row>
    <row r="287" ht="12">
      <c r="C287" s="61"/>
    </row>
    <row r="288" ht="12">
      <c r="C288" s="61"/>
    </row>
    <row r="289" ht="12">
      <c r="C289" s="61"/>
    </row>
    <row r="290" ht="12">
      <c r="C290" s="61"/>
    </row>
    <row r="291" ht="12">
      <c r="C291" s="61"/>
    </row>
    <row r="292" ht="12">
      <c r="C292" s="61"/>
    </row>
    <row r="293" ht="12">
      <c r="C293" s="61"/>
    </row>
    <row r="294" ht="12">
      <c r="C294" s="61"/>
    </row>
    <row r="295" ht="12">
      <c r="C295" s="61"/>
    </row>
    <row r="296" ht="12">
      <c r="C296" s="61"/>
    </row>
    <row r="297" ht="12">
      <c r="C297" s="61"/>
    </row>
    <row r="298" ht="12">
      <c r="C298" s="61"/>
    </row>
    <row r="299" ht="12">
      <c r="C299" s="61"/>
    </row>
    <row r="300" ht="12">
      <c r="C300" s="61"/>
    </row>
    <row r="301" ht="12">
      <c r="C301" s="61"/>
    </row>
    <row r="302" ht="12">
      <c r="C302" s="61"/>
    </row>
    <row r="303" ht="12">
      <c r="C303" s="61"/>
    </row>
    <row r="304" ht="12">
      <c r="C304" s="61"/>
    </row>
    <row r="305" ht="12">
      <c r="C305" s="61"/>
    </row>
    <row r="306" ht="12">
      <c r="C306" s="61"/>
    </row>
    <row r="307" ht="12">
      <c r="C307" s="61"/>
    </row>
    <row r="308" ht="12">
      <c r="C308" s="61"/>
    </row>
    <row r="309" ht="12">
      <c r="C309" s="61"/>
    </row>
    <row r="310" ht="12">
      <c r="C310" s="61"/>
    </row>
    <row r="311" ht="12">
      <c r="C311" s="61"/>
    </row>
    <row r="312" ht="12">
      <c r="C312" s="61"/>
    </row>
    <row r="313" ht="12">
      <c r="C313" s="61"/>
    </row>
    <row r="314" ht="12">
      <c r="C314" s="61"/>
    </row>
    <row r="315" ht="12">
      <c r="C315" s="61"/>
    </row>
    <row r="316" ht="12">
      <c r="C316" s="61"/>
    </row>
    <row r="317" ht="12">
      <c r="C317" s="61"/>
    </row>
    <row r="318" ht="12">
      <c r="C318" s="61"/>
    </row>
    <row r="319" ht="12">
      <c r="C319" s="61"/>
    </row>
    <row r="320" ht="12">
      <c r="C320" s="61"/>
    </row>
    <row r="321" ht="12">
      <c r="C321" s="61"/>
    </row>
    <row r="322" ht="12">
      <c r="C322" s="61"/>
    </row>
    <row r="323" ht="12">
      <c r="C323" s="61"/>
    </row>
    <row r="324" ht="12">
      <c r="C324" s="61"/>
    </row>
    <row r="325" ht="12">
      <c r="C325" s="61"/>
    </row>
    <row r="326" ht="12">
      <c r="C326" s="61"/>
    </row>
    <row r="327" ht="12">
      <c r="C327" s="61"/>
    </row>
    <row r="328" ht="12">
      <c r="C328" s="61"/>
    </row>
    <row r="329" ht="12">
      <c r="C329" s="61"/>
    </row>
    <row r="330" ht="12">
      <c r="C330" s="61"/>
    </row>
    <row r="331" ht="12">
      <c r="C331" s="61"/>
    </row>
    <row r="332" ht="12">
      <c r="C332" s="61"/>
    </row>
    <row r="333" ht="12">
      <c r="C333" s="61"/>
    </row>
    <row r="334" ht="12">
      <c r="C334" s="61"/>
    </row>
    <row r="335" ht="12">
      <c r="C335" s="61"/>
    </row>
    <row r="336" ht="12">
      <c r="C336" s="61"/>
    </row>
    <row r="337" ht="12">
      <c r="C337" s="61"/>
    </row>
    <row r="338" ht="12">
      <c r="C338" s="61"/>
    </row>
    <row r="339" ht="12">
      <c r="C339" s="61"/>
    </row>
    <row r="340" ht="12">
      <c r="C340" s="61"/>
    </row>
    <row r="341" ht="12">
      <c r="C341" s="61"/>
    </row>
    <row r="342" ht="12">
      <c r="C342" s="61"/>
    </row>
    <row r="343" ht="12">
      <c r="C343" s="61"/>
    </row>
    <row r="344" ht="12">
      <c r="C344" s="61"/>
    </row>
    <row r="345" ht="12">
      <c r="C345" s="61"/>
    </row>
    <row r="346" ht="12">
      <c r="C346" s="61"/>
    </row>
    <row r="347" ht="12">
      <c r="C347" s="61"/>
    </row>
    <row r="348" ht="12">
      <c r="C348" s="61"/>
    </row>
    <row r="349" ht="12">
      <c r="C349" s="61"/>
    </row>
    <row r="350" ht="12">
      <c r="C350" s="61"/>
    </row>
    <row r="351" ht="12">
      <c r="C351" s="61"/>
    </row>
    <row r="352" ht="12">
      <c r="C352" s="61"/>
    </row>
    <row r="353" ht="12">
      <c r="C353" s="61"/>
    </row>
    <row r="354" ht="12">
      <c r="C354" s="61"/>
    </row>
    <row r="355" ht="12">
      <c r="C355" s="61"/>
    </row>
    <row r="356" ht="12">
      <c r="C356" s="61"/>
    </row>
    <row r="357" ht="12">
      <c r="C357" s="61"/>
    </row>
    <row r="358" ht="12">
      <c r="C358" s="61"/>
    </row>
    <row r="359" ht="12">
      <c r="C359" s="61"/>
    </row>
    <row r="360" ht="12">
      <c r="C360" s="61"/>
    </row>
    <row r="361" ht="12">
      <c r="C361" s="61"/>
    </row>
    <row r="362" ht="12">
      <c r="C362" s="61"/>
    </row>
    <row r="363" ht="12">
      <c r="C363" s="61"/>
    </row>
    <row r="364" ht="12">
      <c r="C364" s="61"/>
    </row>
    <row r="365" ht="12">
      <c r="C365" s="61"/>
    </row>
    <row r="366" ht="12">
      <c r="C366" s="61"/>
    </row>
    <row r="367" ht="12">
      <c r="C367" s="61"/>
    </row>
    <row r="368" ht="12">
      <c r="C368" s="61"/>
    </row>
    <row r="369" ht="12">
      <c r="C369" s="61"/>
    </row>
    <row r="370" ht="12">
      <c r="C370" s="61"/>
    </row>
    <row r="371" ht="12">
      <c r="C371" s="61"/>
    </row>
    <row r="372" ht="12">
      <c r="C372" s="61"/>
    </row>
    <row r="373" ht="12">
      <c r="C373" s="61"/>
    </row>
    <row r="374" ht="12">
      <c r="C374" s="61"/>
    </row>
    <row r="375" ht="12">
      <c r="C375" s="61"/>
    </row>
    <row r="376" ht="12">
      <c r="C376" s="61"/>
    </row>
    <row r="377" ht="12">
      <c r="C377" s="61"/>
    </row>
    <row r="378" ht="12">
      <c r="C378" s="61"/>
    </row>
    <row r="379" ht="12">
      <c r="C379" s="61"/>
    </row>
    <row r="380" ht="12">
      <c r="C380" s="61"/>
    </row>
    <row r="381" ht="12">
      <c r="C381" s="61"/>
    </row>
    <row r="382" ht="12">
      <c r="C382" s="61"/>
    </row>
    <row r="383" ht="12">
      <c r="C383" s="61"/>
    </row>
    <row r="384" ht="12">
      <c r="C384" s="61"/>
    </row>
    <row r="385" ht="12">
      <c r="C385" s="61"/>
    </row>
    <row r="386" ht="12">
      <c r="C386" s="61"/>
    </row>
    <row r="387" ht="12">
      <c r="C387" s="61"/>
    </row>
    <row r="388" ht="12">
      <c r="C388" s="61"/>
    </row>
    <row r="389" ht="12">
      <c r="C389" s="61"/>
    </row>
    <row r="390" ht="12">
      <c r="C390" s="61"/>
    </row>
    <row r="391" ht="12">
      <c r="C391" s="61"/>
    </row>
    <row r="392" ht="12">
      <c r="C392" s="61"/>
    </row>
    <row r="393" ht="12">
      <c r="C393" s="61"/>
    </row>
    <row r="394" ht="12">
      <c r="C394" s="61"/>
    </row>
    <row r="395" ht="12">
      <c r="C395" s="61"/>
    </row>
    <row r="396" ht="12">
      <c r="C396" s="61"/>
    </row>
    <row r="397" ht="12">
      <c r="C397" s="61"/>
    </row>
    <row r="398" ht="12">
      <c r="C398" s="61"/>
    </row>
    <row r="399" ht="12">
      <c r="C399" s="61"/>
    </row>
    <row r="400" ht="12">
      <c r="C400" s="61"/>
    </row>
    <row r="401" ht="12">
      <c r="C401" s="61"/>
    </row>
    <row r="402" ht="12">
      <c r="C402" s="61"/>
    </row>
    <row r="403" ht="12">
      <c r="C403" s="61"/>
    </row>
    <row r="404" ht="12">
      <c r="C404" s="61"/>
    </row>
    <row r="405" ht="12">
      <c r="C405" s="61"/>
    </row>
    <row r="406" ht="12">
      <c r="C406" s="61"/>
    </row>
    <row r="407" ht="12">
      <c r="C407" s="61"/>
    </row>
    <row r="408" ht="12">
      <c r="C408" s="61"/>
    </row>
    <row r="409" ht="12">
      <c r="C409" s="61"/>
    </row>
    <row r="410" ht="12">
      <c r="C410" s="61"/>
    </row>
    <row r="411" ht="12">
      <c r="C411" s="61"/>
    </row>
    <row r="412" ht="12">
      <c r="C412" s="61"/>
    </row>
    <row r="413" ht="12">
      <c r="C413" s="61"/>
    </row>
    <row r="414" ht="12">
      <c r="C414" s="61"/>
    </row>
    <row r="415" ht="12">
      <c r="C415" s="61"/>
    </row>
    <row r="416" ht="12">
      <c r="C416" s="61"/>
    </row>
    <row r="417" ht="12">
      <c r="C417" s="61"/>
    </row>
    <row r="418" ht="12">
      <c r="C418" s="61"/>
    </row>
    <row r="419" ht="12">
      <c r="C419" s="61"/>
    </row>
    <row r="420" ht="12">
      <c r="C420" s="61"/>
    </row>
    <row r="421" ht="12">
      <c r="C421" s="61"/>
    </row>
    <row r="422" ht="12">
      <c r="C422" s="61"/>
    </row>
  </sheetData>
  <sheetProtection insertColumns="0"/>
  <mergeCells count="19">
    <mergeCell ref="C91:F91"/>
    <mergeCell ref="H91:K91"/>
    <mergeCell ref="M91:P91"/>
    <mergeCell ref="R91:U91"/>
    <mergeCell ref="W91:Z91"/>
    <mergeCell ref="C180:F180"/>
    <mergeCell ref="H180:K180"/>
    <mergeCell ref="M180:P180"/>
    <mergeCell ref="R180:U180"/>
    <mergeCell ref="W180:Z180"/>
    <mergeCell ref="B2:Z2"/>
    <mergeCell ref="C5:F5"/>
    <mergeCell ref="H5:K5"/>
    <mergeCell ref="M5:P5"/>
    <mergeCell ref="R5:U5"/>
    <mergeCell ref="W5:Z5"/>
    <mergeCell ref="B5:B7"/>
    <mergeCell ref="B91:B93"/>
    <mergeCell ref="B180:B182"/>
  </mergeCells>
  <printOptions horizontalCentered="1"/>
  <pageMargins left="0.3937007874015748" right="0.3937007874015748" top="0.7086614173228347" bottom="0.4724409448818898" header="0.1968503937007874" footer="0.1968503937007874"/>
  <pageSetup firstPageNumber="1" useFirstPageNumber="1" horizontalDpi="600" verticalDpi="600" orientation="landscape" paperSize="119" scale="47" r:id="rId2"/>
  <headerFooter scaleWithDoc="0">
    <oddHeader>&amp;L&amp;G&amp;R&amp;G</oddHeader>
    <oddFooter>&amp;R&amp;G
&amp;8&amp;P/&amp;N</oddFooter>
  </headerFooter>
  <rowBreaks count="2" manualBreakCount="2">
    <brk id="86" max="255" man="1"/>
    <brk id="175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R453"/>
  <sheetViews>
    <sheetView zoomScalePageLayoutView="0" workbookViewId="0" topLeftCell="A1">
      <selection activeCell="D5" sqref="D5"/>
    </sheetView>
  </sheetViews>
  <sheetFormatPr defaultColWidth="11.421875" defaultRowHeight="15"/>
  <cols>
    <col min="1" max="1" width="0.85546875" style="61" customWidth="1"/>
    <col min="2" max="2" width="33.57421875" style="61" customWidth="1"/>
    <col min="3" max="3" width="6.8515625" style="68" customWidth="1"/>
    <col min="4" max="5" width="10.00390625" style="61" bestFit="1" customWidth="1"/>
    <col min="6" max="6" width="9.8515625" style="61" bestFit="1" customWidth="1"/>
    <col min="7" max="7" width="0.85546875" style="61" customWidth="1"/>
    <col min="8" max="8" width="6.8515625" style="61" customWidth="1"/>
    <col min="9" max="10" width="10.00390625" style="61" bestFit="1" customWidth="1"/>
    <col min="11" max="11" width="10.57421875" style="61" bestFit="1" customWidth="1"/>
    <col min="12" max="12" width="0.85546875" style="61" customWidth="1"/>
    <col min="13" max="13" width="6.8515625" style="61" customWidth="1"/>
    <col min="14" max="15" width="10.00390625" style="61" bestFit="1" customWidth="1"/>
    <col min="16" max="16" width="10.57421875" style="61" bestFit="1" customWidth="1"/>
    <col min="17" max="17" width="0.85546875" style="61" customWidth="1"/>
    <col min="18" max="18" width="6.8515625" style="61" customWidth="1"/>
    <col min="19" max="20" width="10.00390625" style="61" bestFit="1" customWidth="1"/>
    <col min="21" max="21" width="10.57421875" style="61" bestFit="1" customWidth="1"/>
    <col min="22" max="22" width="0.85546875" style="61" customWidth="1"/>
    <col min="23" max="23" width="6.8515625" style="61" customWidth="1"/>
    <col min="24" max="25" width="10.00390625" style="61" bestFit="1" customWidth="1"/>
    <col min="26" max="26" width="10.57421875" style="61" bestFit="1" customWidth="1"/>
    <col min="27" max="27" width="0.85546875" style="61" customWidth="1"/>
    <col min="28" max="28" width="6.8515625" style="61" customWidth="1"/>
    <col min="29" max="30" width="10.00390625" style="61" bestFit="1" customWidth="1"/>
    <col min="31" max="31" width="10.57421875" style="61" bestFit="1" customWidth="1"/>
    <col min="32" max="32" width="0.85546875" style="61" customWidth="1"/>
    <col min="33" max="33" width="6.8515625" style="61" customWidth="1"/>
    <col min="34" max="35" width="10.00390625" style="61" bestFit="1" customWidth="1"/>
    <col min="36" max="36" width="10.57421875" style="61" bestFit="1" customWidth="1"/>
    <col min="37" max="37" width="0.85546875" style="61" customWidth="1"/>
    <col min="38" max="38" width="6.8515625" style="61" customWidth="1"/>
    <col min="39" max="40" width="10.00390625" style="61" bestFit="1" customWidth="1"/>
    <col min="41" max="41" width="10.57421875" style="61" bestFit="1" customWidth="1"/>
    <col min="42" max="42" width="0.85546875" style="61" customWidth="1"/>
    <col min="43" max="43" width="6.8515625" style="61" customWidth="1"/>
    <col min="44" max="45" width="10.00390625" style="61" bestFit="1" customWidth="1"/>
    <col min="46" max="46" width="10.57421875" style="61" bestFit="1" customWidth="1"/>
    <col min="47" max="47" width="0.85546875" style="61" customWidth="1"/>
    <col min="48" max="48" width="6.8515625" style="61" customWidth="1"/>
    <col min="49" max="50" width="10.00390625" style="61" bestFit="1" customWidth="1"/>
    <col min="51" max="51" width="10.57421875" style="61" bestFit="1" customWidth="1"/>
    <col min="52" max="52" width="0.85546875" style="61" customWidth="1"/>
    <col min="53" max="53" width="6.8515625" style="61" customWidth="1"/>
    <col min="54" max="55" width="10.00390625" style="61" bestFit="1" customWidth="1"/>
    <col min="56" max="56" width="10.57421875" style="61" bestFit="1" customWidth="1"/>
    <col min="57" max="57" width="0.85546875" style="61" customWidth="1"/>
    <col min="58" max="58" width="6.8515625" style="61" customWidth="1"/>
    <col min="59" max="60" width="10.00390625" style="61" bestFit="1" customWidth="1"/>
    <col min="61" max="61" width="10.57421875" style="61" bestFit="1" customWidth="1"/>
    <col min="62" max="63" width="0.85546875" style="61" customWidth="1"/>
    <col min="64" max="64" width="13.00390625" style="68" customWidth="1"/>
    <col min="65" max="66" width="13.00390625" style="171" customWidth="1"/>
    <col min="67" max="67" width="15.140625" style="61" customWidth="1"/>
    <col min="68" max="68" width="0.85546875" style="61" customWidth="1"/>
    <col min="69" max="69" width="1.421875" style="61" customWidth="1"/>
    <col min="70" max="16384" width="11.421875" style="61" customWidth="1"/>
  </cols>
  <sheetData>
    <row r="1" spans="1:67" ht="6" customHeight="1">
      <c r="A1" s="109"/>
      <c r="C1" s="63"/>
      <c r="BL1" s="63"/>
      <c r="BN1" s="182" t="str">
        <f>CHOOSE((BO1+3)*0.2+0.2,"F","K","P","U","Z","AE","AJ","AO","AT","AY","BD","BI")</f>
        <v>BI</v>
      </c>
      <c r="BO1" s="106">
        <f>MATCH($BN$2,C5:BI5,0)+2</f>
        <v>58</v>
      </c>
    </row>
    <row r="2" spans="2:67" ht="54.75" customHeight="1">
      <c r="B2" s="187" t="s">
        <v>270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L2" s="164" t="s">
        <v>273</v>
      </c>
      <c r="BN2" s="183" t="s">
        <v>243</v>
      </c>
      <c r="BO2" s="6"/>
    </row>
    <row r="3" spans="2:66" ht="6" customHeight="1">
      <c r="B3" s="62"/>
      <c r="C3" s="112"/>
      <c r="D3" s="111"/>
      <c r="E3" s="111"/>
      <c r="BL3" s="110"/>
      <c r="BM3" s="180"/>
      <c r="BN3" s="172"/>
    </row>
    <row r="4" spans="2:67" ht="12.75" customHeight="1" thickBot="1">
      <c r="B4" s="62" t="str">
        <f>"3RechEntr_Ene_"&amp;LEFT('2021-2024 FlujoCompleto'!P2,3)&amp;"_2023.xls"</f>
        <v>3RechEntr_Ene_May_2023.xls</v>
      </c>
      <c r="C4" s="165"/>
      <c r="D4" s="184" t="s">
        <v>276</v>
      </c>
      <c r="E4" s="112"/>
      <c r="F4" s="112"/>
      <c r="G4" s="112"/>
      <c r="H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AA4" s="112"/>
      <c r="AB4" s="112"/>
      <c r="AC4" s="112"/>
      <c r="AF4" s="112"/>
      <c r="AG4" s="112"/>
      <c r="AH4" s="112"/>
      <c r="AK4" s="112"/>
      <c r="AL4" s="112"/>
      <c r="AM4" s="112"/>
      <c r="AQ4" s="112"/>
      <c r="AR4" s="112"/>
      <c r="AV4" s="112"/>
      <c r="AW4" s="112"/>
      <c r="BA4" s="112"/>
      <c r="BB4" s="112"/>
      <c r="BF4" s="112"/>
      <c r="BG4" s="112"/>
      <c r="BJ4" s="13" t="s">
        <v>215</v>
      </c>
      <c r="BL4" s="144"/>
      <c r="BM4" s="173"/>
      <c r="BN4" s="173"/>
      <c r="BO4" s="126" t="s">
        <v>215</v>
      </c>
    </row>
    <row r="5" spans="2:68" ht="18" customHeight="1">
      <c r="B5" s="229" t="s">
        <v>219</v>
      </c>
      <c r="C5" s="196" t="s">
        <v>212</v>
      </c>
      <c r="D5" s="196"/>
      <c r="E5" s="196"/>
      <c r="F5" s="196"/>
      <c r="G5" s="113"/>
      <c r="H5" s="196" t="s">
        <v>226</v>
      </c>
      <c r="I5" s="196"/>
      <c r="J5" s="196"/>
      <c r="K5" s="196"/>
      <c r="L5" s="113"/>
      <c r="M5" s="196" t="s">
        <v>228</v>
      </c>
      <c r="N5" s="196"/>
      <c r="O5" s="196"/>
      <c r="P5" s="196"/>
      <c r="Q5" s="113"/>
      <c r="R5" s="196" t="s">
        <v>232</v>
      </c>
      <c r="S5" s="196"/>
      <c r="T5" s="196"/>
      <c r="U5" s="196"/>
      <c r="V5" s="113"/>
      <c r="W5" s="196" t="s">
        <v>236</v>
      </c>
      <c r="X5" s="196"/>
      <c r="Y5" s="196"/>
      <c r="Z5" s="196"/>
      <c r="AA5" s="113"/>
      <c r="AB5" s="196" t="s">
        <v>237</v>
      </c>
      <c r="AC5" s="196"/>
      <c r="AD5" s="196"/>
      <c r="AE5" s="196"/>
      <c r="AF5" s="113"/>
      <c r="AG5" s="196" t="s">
        <v>238</v>
      </c>
      <c r="AH5" s="196"/>
      <c r="AI5" s="196"/>
      <c r="AJ5" s="196"/>
      <c r="AK5" s="113"/>
      <c r="AL5" s="196" t="s">
        <v>239</v>
      </c>
      <c r="AM5" s="196"/>
      <c r="AN5" s="196"/>
      <c r="AO5" s="196"/>
      <c r="AP5" s="166"/>
      <c r="AQ5" s="196" t="s">
        <v>240</v>
      </c>
      <c r="AR5" s="196"/>
      <c r="AS5" s="196"/>
      <c r="AT5" s="196"/>
      <c r="AU5" s="166"/>
      <c r="AV5" s="196" t="s">
        <v>241</v>
      </c>
      <c r="AW5" s="196"/>
      <c r="AX5" s="196"/>
      <c r="AY5" s="196"/>
      <c r="AZ5" s="166"/>
      <c r="BA5" s="196" t="s">
        <v>242</v>
      </c>
      <c r="BB5" s="196"/>
      <c r="BC5" s="196"/>
      <c r="BD5" s="196"/>
      <c r="BE5" s="166"/>
      <c r="BF5" s="196" t="s">
        <v>243</v>
      </c>
      <c r="BG5" s="196"/>
      <c r="BH5" s="196"/>
      <c r="BI5" s="196"/>
      <c r="BJ5" s="114"/>
      <c r="BL5" s="232" t="str">
        <f>"Enero-"&amp;BN2</f>
        <v>Enero-Diciembre</v>
      </c>
      <c r="BM5" s="233"/>
      <c r="BN5" s="233"/>
      <c r="BO5" s="233"/>
      <c r="BP5" s="145"/>
    </row>
    <row r="6" spans="2:68" ht="63" customHeight="1">
      <c r="B6" s="230"/>
      <c r="C6" s="205" t="s">
        <v>57</v>
      </c>
      <c r="D6" s="203" t="s">
        <v>220</v>
      </c>
      <c r="E6" s="203" t="s">
        <v>221</v>
      </c>
      <c r="F6" s="204" t="s">
        <v>213</v>
      </c>
      <c r="G6" s="206"/>
      <c r="H6" s="205" t="s">
        <v>57</v>
      </c>
      <c r="I6" s="203" t="s">
        <v>220</v>
      </c>
      <c r="J6" s="203" t="s">
        <v>221</v>
      </c>
      <c r="K6" s="204" t="s">
        <v>213</v>
      </c>
      <c r="L6" s="206"/>
      <c r="M6" s="205" t="s">
        <v>57</v>
      </c>
      <c r="N6" s="203" t="s">
        <v>220</v>
      </c>
      <c r="O6" s="203" t="s">
        <v>221</v>
      </c>
      <c r="P6" s="204" t="s">
        <v>213</v>
      </c>
      <c r="Q6" s="206"/>
      <c r="R6" s="205" t="s">
        <v>57</v>
      </c>
      <c r="S6" s="203" t="s">
        <v>220</v>
      </c>
      <c r="T6" s="203" t="s">
        <v>221</v>
      </c>
      <c r="U6" s="204" t="s">
        <v>213</v>
      </c>
      <c r="V6" s="206"/>
      <c r="W6" s="205" t="s">
        <v>57</v>
      </c>
      <c r="X6" s="203" t="s">
        <v>220</v>
      </c>
      <c r="Y6" s="203" t="s">
        <v>221</v>
      </c>
      <c r="Z6" s="204" t="s">
        <v>213</v>
      </c>
      <c r="AA6" s="206"/>
      <c r="AB6" s="205" t="s">
        <v>57</v>
      </c>
      <c r="AC6" s="203" t="s">
        <v>220</v>
      </c>
      <c r="AD6" s="203" t="s">
        <v>221</v>
      </c>
      <c r="AE6" s="204" t="s">
        <v>213</v>
      </c>
      <c r="AF6" s="206"/>
      <c r="AG6" s="205" t="s">
        <v>57</v>
      </c>
      <c r="AH6" s="203" t="s">
        <v>220</v>
      </c>
      <c r="AI6" s="203" t="s">
        <v>221</v>
      </c>
      <c r="AJ6" s="204" t="s">
        <v>213</v>
      </c>
      <c r="AK6" s="206"/>
      <c r="AL6" s="205" t="s">
        <v>57</v>
      </c>
      <c r="AM6" s="203" t="s">
        <v>220</v>
      </c>
      <c r="AN6" s="203" t="s">
        <v>221</v>
      </c>
      <c r="AO6" s="204" t="s">
        <v>213</v>
      </c>
      <c r="AP6" s="204"/>
      <c r="AQ6" s="205" t="s">
        <v>57</v>
      </c>
      <c r="AR6" s="203" t="s">
        <v>220</v>
      </c>
      <c r="AS6" s="203" t="s">
        <v>221</v>
      </c>
      <c r="AT6" s="204" t="s">
        <v>213</v>
      </c>
      <c r="AU6" s="204"/>
      <c r="AV6" s="205" t="s">
        <v>57</v>
      </c>
      <c r="AW6" s="203" t="s">
        <v>220</v>
      </c>
      <c r="AX6" s="203" t="s">
        <v>221</v>
      </c>
      <c r="AY6" s="204" t="s">
        <v>213</v>
      </c>
      <c r="AZ6" s="204"/>
      <c r="BA6" s="205" t="s">
        <v>57</v>
      </c>
      <c r="BB6" s="203" t="s">
        <v>220</v>
      </c>
      <c r="BC6" s="203" t="s">
        <v>221</v>
      </c>
      <c r="BD6" s="204" t="s">
        <v>213</v>
      </c>
      <c r="BE6" s="204"/>
      <c r="BF6" s="205" t="s">
        <v>57</v>
      </c>
      <c r="BG6" s="203" t="s">
        <v>220</v>
      </c>
      <c r="BH6" s="203" t="s">
        <v>221</v>
      </c>
      <c r="BI6" s="204" t="s">
        <v>213</v>
      </c>
      <c r="BJ6" s="116"/>
      <c r="BL6" s="208" t="s">
        <v>57</v>
      </c>
      <c r="BM6" s="207" t="s">
        <v>220</v>
      </c>
      <c r="BN6" s="207" t="s">
        <v>221</v>
      </c>
      <c r="BO6" s="204" t="s">
        <v>213</v>
      </c>
      <c r="BP6" s="201"/>
    </row>
    <row r="7" spans="2:68" ht="6" customHeight="1">
      <c r="B7" s="231"/>
      <c r="C7" s="186"/>
      <c r="D7" s="18"/>
      <c r="E7" s="18"/>
      <c r="F7" s="19"/>
      <c r="G7" s="115"/>
      <c r="H7" s="186"/>
      <c r="I7" s="18"/>
      <c r="J7" s="18"/>
      <c r="K7" s="19"/>
      <c r="L7" s="115"/>
      <c r="M7" s="186"/>
      <c r="N7" s="18"/>
      <c r="O7" s="18"/>
      <c r="P7" s="19"/>
      <c r="Q7" s="115"/>
      <c r="R7" s="186"/>
      <c r="S7" s="18"/>
      <c r="T7" s="18"/>
      <c r="U7" s="19"/>
      <c r="V7" s="115"/>
      <c r="W7" s="186"/>
      <c r="X7" s="18"/>
      <c r="Y7" s="18"/>
      <c r="Z7" s="19"/>
      <c r="AA7" s="115"/>
      <c r="AB7" s="186"/>
      <c r="AC7" s="18"/>
      <c r="AD7" s="18"/>
      <c r="AE7" s="19"/>
      <c r="AF7" s="115"/>
      <c r="AG7" s="186"/>
      <c r="AH7" s="18"/>
      <c r="AI7" s="18"/>
      <c r="AJ7" s="19"/>
      <c r="AK7" s="115"/>
      <c r="AL7" s="186"/>
      <c r="AM7" s="18"/>
      <c r="AN7" s="18"/>
      <c r="AO7" s="19"/>
      <c r="AP7" s="19"/>
      <c r="AQ7" s="186"/>
      <c r="AR7" s="18"/>
      <c r="AS7" s="18"/>
      <c r="AT7" s="19"/>
      <c r="AU7" s="19"/>
      <c r="AV7" s="186"/>
      <c r="AW7" s="18"/>
      <c r="AX7" s="18"/>
      <c r="AY7" s="19"/>
      <c r="AZ7" s="19"/>
      <c r="BA7" s="186"/>
      <c r="BB7" s="18"/>
      <c r="BC7" s="18"/>
      <c r="BD7" s="19"/>
      <c r="BE7" s="19"/>
      <c r="BF7" s="186"/>
      <c r="BG7" s="18"/>
      <c r="BH7" s="18"/>
      <c r="BI7" s="19"/>
      <c r="BJ7" s="209"/>
      <c r="BL7" s="146"/>
      <c r="BM7" s="174"/>
      <c r="BN7" s="174"/>
      <c r="BO7" s="19"/>
      <c r="BP7" s="202"/>
    </row>
    <row r="8" spans="2:68" ht="6" customHeight="1">
      <c r="B8" s="21"/>
      <c r="C8" s="24"/>
      <c r="D8" s="23"/>
      <c r="E8" s="23"/>
      <c r="F8" s="23"/>
      <c r="K8" s="23"/>
      <c r="P8" s="23"/>
      <c r="U8" s="23"/>
      <c r="Z8" s="23"/>
      <c r="AE8" s="23"/>
      <c r="AJ8" s="23"/>
      <c r="AO8" s="23"/>
      <c r="AP8" s="23"/>
      <c r="AT8" s="23"/>
      <c r="AU8" s="23"/>
      <c r="AY8" s="23"/>
      <c r="AZ8" s="23"/>
      <c r="BD8" s="23"/>
      <c r="BE8" s="23"/>
      <c r="BI8" s="23"/>
      <c r="BJ8" s="119"/>
      <c r="BL8" s="210"/>
      <c r="BM8" s="211"/>
      <c r="BN8" s="211"/>
      <c r="BO8" s="23"/>
      <c r="BP8" s="119"/>
    </row>
    <row r="9" spans="2:70" ht="12" customHeight="1">
      <c r="B9" s="26" t="s">
        <v>0</v>
      </c>
      <c r="C9" s="81">
        <f>C11+C70+C132+C224+C197+C285</f>
        <v>8553</v>
      </c>
      <c r="D9" s="81">
        <f>D11+D70+D132+D224+D197+D285</f>
        <v>2041942</v>
      </c>
      <c r="E9" s="28">
        <f>C9+D9</f>
        <v>2050495</v>
      </c>
      <c r="F9" s="29">
        <f>_xlfn.IFERROR(C9/E9,"n. a.")</f>
        <v>0.004171187932669916</v>
      </c>
      <c r="H9" s="81">
        <f>H11+H70+H132+H224+H197+H285</f>
        <v>9553</v>
      </c>
      <c r="I9" s="81">
        <f>I11+I70+I132+I224+I197+I285</f>
        <v>1958027</v>
      </c>
      <c r="J9" s="28">
        <f>H9+I9</f>
        <v>1967580</v>
      </c>
      <c r="K9" s="29">
        <f>_xlfn.IFERROR(H9/J9,"n. a.")</f>
        <v>0.004855202838004046</v>
      </c>
      <c r="M9" s="81">
        <f>M11+M70+M132+M224+M197+M285</f>
        <v>6988</v>
      </c>
      <c r="N9" s="81">
        <f>N11+N70+N132+N224+N197+N285</f>
        <v>2173121</v>
      </c>
      <c r="O9" s="28">
        <f>M9+N9</f>
        <v>2180109</v>
      </c>
      <c r="P9" s="29">
        <f>_xlfn.IFERROR(M9/O9,"n. a.")</f>
        <v>0.003205344319939966</v>
      </c>
      <c r="R9" s="81">
        <f>R11+R70+R132+R224+R197+R285</f>
        <v>6974</v>
      </c>
      <c r="S9" s="81">
        <f>S11+S70+S132+S224+S197+S285</f>
        <v>1797708</v>
      </c>
      <c r="T9" s="28">
        <f>R9+S9</f>
        <v>1804682</v>
      </c>
      <c r="U9" s="29">
        <f>_xlfn.IFERROR(R9/T9,"n. a.")</f>
        <v>0.0038643927295778425</v>
      </c>
      <c r="W9" s="81">
        <f>W11+W70+W132+W224+W197+W285</f>
        <v>7324</v>
      </c>
      <c r="X9" s="81">
        <f>X11+X70+X132+X224+X197+X285</f>
        <v>1636426</v>
      </c>
      <c r="Y9" s="28">
        <f>W9+X9</f>
        <v>1643750</v>
      </c>
      <c r="Z9" s="29">
        <f>_xlfn.IFERROR(W9/Y9,"n. a.")</f>
        <v>0.0044556653992395435</v>
      </c>
      <c r="AB9" s="81">
        <f>AB11+AB70+AB132+AB224+AB197+AB285</f>
        <v>4909</v>
      </c>
      <c r="AC9" s="81">
        <f>AC11+AC70+AC132+AC224+AC197+AC285</f>
        <v>1802614</v>
      </c>
      <c r="AD9" s="28">
        <f>AB9+AC9</f>
        <v>1807523</v>
      </c>
      <c r="AE9" s="29">
        <f>_xlfn.IFERROR(AB9/AD9,"n. a.")</f>
        <v>0.002715871388635165</v>
      </c>
      <c r="AG9" s="81">
        <f>AG11+AG70+AG132+AG224+AG197+AG285</f>
        <v>4733</v>
      </c>
      <c r="AH9" s="81">
        <f>AH11+AH70+AH132+AH224+AH197+AH285</f>
        <v>1900420</v>
      </c>
      <c r="AI9" s="28">
        <f>AG9+AH9</f>
        <v>1905153</v>
      </c>
      <c r="AJ9" s="29">
        <f>_xlfn.IFERROR(AG9/AI9,"n. a.")</f>
        <v>0.002484314908041506</v>
      </c>
      <c r="AL9" s="81">
        <f>AL11+AL70+AL132+AL224+AL197+AL285</f>
        <v>5923</v>
      </c>
      <c r="AM9" s="81">
        <f>AM11+AM70+AM132+AM224+AM197+AM285</f>
        <v>1520533</v>
      </c>
      <c r="AN9" s="28">
        <f>AL9+AM9</f>
        <v>1526456</v>
      </c>
      <c r="AO9" s="29">
        <f>_xlfn.IFERROR(AL9/AN9,"n. a.")</f>
        <v>0.003880229760962648</v>
      </c>
      <c r="AP9" s="76"/>
      <c r="AQ9" s="81">
        <f>AQ11+AQ70+AQ132+AQ224+AQ197+AQ285</f>
        <v>7822</v>
      </c>
      <c r="AR9" s="81">
        <f>AR11+AR70+AR132+AR224+AR197+AR285</f>
        <v>1228655</v>
      </c>
      <c r="AS9" s="28">
        <f>AQ9+AR9</f>
        <v>1236477</v>
      </c>
      <c r="AT9" s="29">
        <f>_xlfn.IFERROR(AQ9/AS9,"n. a.")</f>
        <v>0.006326037605228403</v>
      </c>
      <c r="AU9" s="76"/>
      <c r="AV9" s="81">
        <f>AV11+AV70+AV132+AV224+AV197+AV285</f>
        <v>6696</v>
      </c>
      <c r="AW9" s="81">
        <f>AW11+AW70+AW132+AW224+AW197+AW285</f>
        <v>1555658</v>
      </c>
      <c r="AX9" s="28">
        <f>AV9+AW9</f>
        <v>1562354</v>
      </c>
      <c r="AY9" s="29">
        <f>_xlfn.IFERROR(AV9/AX9,"n. a.")</f>
        <v>0.004285840468933417</v>
      </c>
      <c r="AZ9" s="76"/>
      <c r="BA9" s="81">
        <f>BA11+BA70+BA132+BA224+BA197+BA285</f>
        <v>7247</v>
      </c>
      <c r="BB9" s="81">
        <f>BB11+BB70+BB132+BB224+BB197+BB285</f>
        <v>1845306</v>
      </c>
      <c r="BC9" s="28">
        <f>BA9+BB9</f>
        <v>1852553</v>
      </c>
      <c r="BD9" s="29">
        <f>_xlfn.IFERROR(BA9/BC9,"n. a.")</f>
        <v>0.003911898876847248</v>
      </c>
      <c r="BE9" s="76"/>
      <c r="BF9" s="81">
        <f>BF11+BF70+BF132+BF224+BF197+BF285</f>
        <v>6706</v>
      </c>
      <c r="BG9" s="81">
        <f>BG11+BG70+BG132+BG224+BG197+BG285</f>
        <v>2357477</v>
      </c>
      <c r="BH9" s="28">
        <f>BF9+BG9</f>
        <v>2364183</v>
      </c>
      <c r="BI9" s="29">
        <f>_xlfn.IFERROR(BF9/BH9,"n. a.")</f>
        <v>0.0028364978514776565</v>
      </c>
      <c r="BJ9" s="116"/>
      <c r="BL9" s="197">
        <f>BL11+BL70+BL132+BL224+BL197+BL285</f>
        <v>83428</v>
      </c>
      <c r="BM9" s="81">
        <f>BM11+BM70+BM132+BM224+BM197+BM285</f>
        <v>21817887</v>
      </c>
      <c r="BN9" s="28">
        <f>BL9+BM9</f>
        <v>21901315</v>
      </c>
      <c r="BO9" s="29">
        <f>_xlfn.IFERROR(BL9/BN9,"n. a.")</f>
        <v>0.003809268986816545</v>
      </c>
      <c r="BP9" s="148"/>
      <c r="BR9" s="61">
        <f aca="true" t="shared" si="0" ref="BR9:BR72">IF(AND(SUM(C9:D9,H9:I9,M9:N9,R9:S9,W9:X9,AB9:AC9,AG9:AH9,AL9:AM9,AQ9:AR9,AV9:AW9,BA9:BB9,BF9:BG9)=0,BO9&lt;&gt;""),"X","")</f>
      </c>
    </row>
    <row r="10" spans="2:70" ht="6" customHeight="1">
      <c r="B10" s="32"/>
      <c r="C10" s="33"/>
      <c r="D10" s="120"/>
      <c r="E10" s="34"/>
      <c r="F10" s="35"/>
      <c r="H10" s="33"/>
      <c r="I10" s="120"/>
      <c r="J10" s="34"/>
      <c r="K10" s="35"/>
      <c r="M10" s="33"/>
      <c r="N10" s="120"/>
      <c r="O10" s="34"/>
      <c r="P10" s="35"/>
      <c r="R10" s="33"/>
      <c r="S10" s="120"/>
      <c r="T10" s="34"/>
      <c r="U10" s="35"/>
      <c r="W10" s="33"/>
      <c r="X10" s="120"/>
      <c r="Y10" s="34"/>
      <c r="Z10" s="35"/>
      <c r="AB10" s="33"/>
      <c r="AC10" s="120"/>
      <c r="AD10" s="34"/>
      <c r="AE10" s="35"/>
      <c r="AG10" s="33"/>
      <c r="AH10" s="120"/>
      <c r="AI10" s="34"/>
      <c r="AJ10" s="35"/>
      <c r="AL10" s="33"/>
      <c r="AM10" s="120"/>
      <c r="AN10" s="34"/>
      <c r="AO10" s="35"/>
      <c r="AP10" s="35"/>
      <c r="AQ10" s="33"/>
      <c r="AR10" s="120"/>
      <c r="AS10" s="34"/>
      <c r="AT10" s="35"/>
      <c r="AU10" s="35"/>
      <c r="AV10" s="33"/>
      <c r="AW10" s="120"/>
      <c r="AX10" s="34"/>
      <c r="AY10" s="35"/>
      <c r="AZ10" s="35"/>
      <c r="BA10" s="33"/>
      <c r="BB10" s="120"/>
      <c r="BC10" s="34"/>
      <c r="BD10" s="35"/>
      <c r="BE10" s="35"/>
      <c r="BF10" s="33"/>
      <c r="BG10" s="120"/>
      <c r="BH10" s="34"/>
      <c r="BI10" s="35"/>
      <c r="BJ10" s="119"/>
      <c r="BL10" s="198"/>
      <c r="BM10" s="120"/>
      <c r="BN10" s="34"/>
      <c r="BO10" s="35"/>
      <c r="BP10" s="149"/>
      <c r="BR10" s="61">
        <f t="shared" si="0"/>
      </c>
    </row>
    <row r="11" spans="2:70" ht="12" customHeight="1">
      <c r="B11" s="38" t="s">
        <v>1</v>
      </c>
      <c r="C11" s="81">
        <f>C13+C28+C19+C54</f>
        <v>6614</v>
      </c>
      <c r="D11" s="81">
        <f>D13+D28+D19+D54</f>
        <v>1775647</v>
      </c>
      <c r="E11" s="28">
        <f>C11+D11</f>
        <v>1782261</v>
      </c>
      <c r="F11" s="29">
        <f>_xlfn.IFERROR(C11/E11,"n. a.")</f>
        <v>0.0037110165121718983</v>
      </c>
      <c r="H11" s="81">
        <f>H13+H28+H19+H54</f>
        <v>7675</v>
      </c>
      <c r="I11" s="81">
        <f>I13+I28+I19+I54</f>
        <v>1698688</v>
      </c>
      <c r="J11" s="28">
        <f>H11+I11</f>
        <v>1706363</v>
      </c>
      <c r="K11" s="29">
        <f>_xlfn.IFERROR(H11/J11,"n. a.")</f>
        <v>0.004497870617213336</v>
      </c>
      <c r="M11" s="81">
        <f>M13+M28+M19+M54</f>
        <v>5084</v>
      </c>
      <c r="N11" s="81">
        <f>N13+N28+N19+N54</f>
        <v>1908525</v>
      </c>
      <c r="O11" s="28">
        <f>M11+N11</f>
        <v>1913609</v>
      </c>
      <c r="P11" s="29">
        <f>_xlfn.IFERROR(M11/O11,"n. a.")</f>
        <v>0.002656760080037249</v>
      </c>
      <c r="R11" s="81">
        <f>R13+R28+R19+R54</f>
        <v>4563</v>
      </c>
      <c r="S11" s="81">
        <f>S13+S28+S19+S54</f>
        <v>1543804</v>
      </c>
      <c r="T11" s="28">
        <f>R11+S11</f>
        <v>1548367</v>
      </c>
      <c r="U11" s="29">
        <f>_xlfn.IFERROR(R11/T11,"n. a.")</f>
        <v>0.0029469757492894127</v>
      </c>
      <c r="W11" s="81">
        <f>W13+W28+W19+W54</f>
        <v>4506</v>
      </c>
      <c r="X11" s="81">
        <f>X13+X28+X19+X54</f>
        <v>1413273</v>
      </c>
      <c r="Y11" s="28">
        <f>W11+X11</f>
        <v>1417779</v>
      </c>
      <c r="Z11" s="29">
        <f>_xlfn.IFERROR(W11/Y11,"n. a.")</f>
        <v>0.0031782104263076262</v>
      </c>
      <c r="AB11" s="81">
        <f>AB13+AB28+AB19+AB54</f>
        <v>2649</v>
      </c>
      <c r="AC11" s="81">
        <f>AC13+AC28+AC19+AC54</f>
        <v>1596674</v>
      </c>
      <c r="AD11" s="28">
        <f>AB11+AC11</f>
        <v>1599323</v>
      </c>
      <c r="AE11" s="29">
        <f>_xlfn.IFERROR(AB11/AD11,"n. a.")</f>
        <v>0.0016563258328680323</v>
      </c>
      <c r="AG11" s="81">
        <f>AG13+AG28+AG19+AG54</f>
        <v>2876</v>
      </c>
      <c r="AH11" s="81">
        <f>AH13+AH28+AH19+AH54</f>
        <v>1642607</v>
      </c>
      <c r="AI11" s="28">
        <f>AG11+AH11</f>
        <v>1645483</v>
      </c>
      <c r="AJ11" s="29">
        <f>_xlfn.IFERROR(AG11/AI11,"n. a.")</f>
        <v>0.0017478150792199008</v>
      </c>
      <c r="AL11" s="81">
        <f>AL13+AL28+AL19+AL54</f>
        <v>3442</v>
      </c>
      <c r="AM11" s="81">
        <f>AM13+AM28+AM19+AM54</f>
        <v>1251116</v>
      </c>
      <c r="AN11" s="28">
        <f>AL11+AM11</f>
        <v>1254558</v>
      </c>
      <c r="AO11" s="29">
        <f>_xlfn.IFERROR(AL11/AN11,"n. a.")</f>
        <v>0.0027435957524482727</v>
      </c>
      <c r="AP11" s="76"/>
      <c r="AQ11" s="81">
        <f>AQ13+AQ28+AQ19+AQ54</f>
        <v>4984</v>
      </c>
      <c r="AR11" s="81">
        <f>AR13+AR28+AR19+AR54</f>
        <v>1023833</v>
      </c>
      <c r="AS11" s="28">
        <f>AQ11+AR11</f>
        <v>1028817</v>
      </c>
      <c r="AT11" s="29">
        <f>_xlfn.IFERROR(AQ11/AS11,"n. a.")</f>
        <v>0.004844398955304976</v>
      </c>
      <c r="AU11" s="76"/>
      <c r="AV11" s="81">
        <f>AV13+AV28+AV19+AV54</f>
        <v>5001</v>
      </c>
      <c r="AW11" s="81">
        <f>AW13+AW28+AW19+AW54</f>
        <v>1291987</v>
      </c>
      <c r="AX11" s="28">
        <f>AV11+AW11</f>
        <v>1296988</v>
      </c>
      <c r="AY11" s="29">
        <f>_xlfn.IFERROR(AV11/AX11,"n. a.")</f>
        <v>0.003855856800525525</v>
      </c>
      <c r="AZ11" s="76"/>
      <c r="BA11" s="81">
        <f>BA13+BA28+BA19+BA54</f>
        <v>5645</v>
      </c>
      <c r="BB11" s="81">
        <f>BB13+BB28+BB19+BB54</f>
        <v>1569990</v>
      </c>
      <c r="BC11" s="28">
        <f>BA11+BB11</f>
        <v>1575635</v>
      </c>
      <c r="BD11" s="29">
        <f>_xlfn.IFERROR(BA11/BC11,"n. a.")</f>
        <v>0.0035826825375166204</v>
      </c>
      <c r="BE11" s="76"/>
      <c r="BF11" s="81">
        <f>BF13+BF28+BF19+BF54</f>
        <v>5343</v>
      </c>
      <c r="BG11" s="81">
        <f>BG13+BG28+BG19+BG54</f>
        <v>2025213</v>
      </c>
      <c r="BH11" s="28">
        <f>BF11+BG11</f>
        <v>2030556</v>
      </c>
      <c r="BI11" s="29">
        <f>_xlfn.IFERROR(BF11/BH11,"n. a.")</f>
        <v>0.0026312990136691627</v>
      </c>
      <c r="BJ11" s="116"/>
      <c r="BL11" s="197">
        <f>BL13+BL28+BL19+BL54</f>
        <v>58382</v>
      </c>
      <c r="BM11" s="81">
        <f>BM13+BM28+BM19+BM54</f>
        <v>18741357</v>
      </c>
      <c r="BN11" s="28">
        <f>BL11+BM11</f>
        <v>18799739</v>
      </c>
      <c r="BO11" s="29">
        <f>_xlfn.IFERROR(BL11/BN11,"n. a.")</f>
        <v>0.0031054686450700192</v>
      </c>
      <c r="BP11" s="148"/>
      <c r="BR11" s="61">
        <f t="shared" si="0"/>
      </c>
    </row>
    <row r="12" spans="2:70" ht="6" customHeight="1">
      <c r="B12" s="41"/>
      <c r="C12" s="33"/>
      <c r="D12" s="120"/>
      <c r="E12" s="34"/>
      <c r="F12" s="35"/>
      <c r="H12" s="33"/>
      <c r="I12" s="120"/>
      <c r="J12" s="34"/>
      <c r="K12" s="35"/>
      <c r="M12" s="33"/>
      <c r="N12" s="120"/>
      <c r="O12" s="34"/>
      <c r="P12" s="35"/>
      <c r="R12" s="33"/>
      <c r="S12" s="120"/>
      <c r="T12" s="34"/>
      <c r="U12" s="35"/>
      <c r="W12" s="33"/>
      <c r="X12" s="120"/>
      <c r="Y12" s="34"/>
      <c r="Z12" s="35"/>
      <c r="AB12" s="33"/>
      <c r="AC12" s="120"/>
      <c r="AD12" s="34"/>
      <c r="AE12" s="35"/>
      <c r="AG12" s="33"/>
      <c r="AH12" s="120"/>
      <c r="AI12" s="34"/>
      <c r="AJ12" s="35"/>
      <c r="AL12" s="33"/>
      <c r="AM12" s="120"/>
      <c r="AN12" s="34"/>
      <c r="AO12" s="35"/>
      <c r="AP12" s="35"/>
      <c r="AQ12" s="33"/>
      <c r="AR12" s="120"/>
      <c r="AS12" s="34"/>
      <c r="AT12" s="35"/>
      <c r="AU12" s="35"/>
      <c r="AV12" s="33"/>
      <c r="AW12" s="120"/>
      <c r="AX12" s="34"/>
      <c r="AY12" s="35"/>
      <c r="AZ12" s="35"/>
      <c r="BA12" s="33"/>
      <c r="BB12" s="120"/>
      <c r="BC12" s="34"/>
      <c r="BD12" s="35"/>
      <c r="BE12" s="35"/>
      <c r="BF12" s="33"/>
      <c r="BG12" s="120"/>
      <c r="BH12" s="34"/>
      <c r="BI12" s="35"/>
      <c r="BJ12" s="119"/>
      <c r="BL12" s="198"/>
      <c r="BM12" s="120"/>
      <c r="BN12" s="34"/>
      <c r="BO12" s="35"/>
      <c r="BP12" s="149"/>
      <c r="BR12" s="61">
        <f t="shared" si="0"/>
      </c>
    </row>
    <row r="13" spans="2:70" ht="12" customHeight="1">
      <c r="B13" s="42" t="s">
        <v>2</v>
      </c>
      <c r="C13" s="81">
        <f>SUM(C14:C18)</f>
        <v>121</v>
      </c>
      <c r="D13" s="81">
        <f>SUM(D14:D18)</f>
        <v>1510476</v>
      </c>
      <c r="E13" s="28">
        <f>C13+D13</f>
        <v>1510597</v>
      </c>
      <c r="F13" s="29">
        <f>_xlfn.IFERROR(C13/E13,"n. a.")</f>
        <v>8.010078134671259E-05</v>
      </c>
      <c r="H13" s="81">
        <f>SUM(H14:H18)</f>
        <v>102</v>
      </c>
      <c r="I13" s="81">
        <f>SUM(I14:I18)</f>
        <v>1479967</v>
      </c>
      <c r="J13" s="28">
        <f>H13+I13</f>
        <v>1480069</v>
      </c>
      <c r="K13" s="29">
        <f>_xlfn.IFERROR(H13/J13,"n. a.")</f>
        <v>6.891570595695201E-05</v>
      </c>
      <c r="M13" s="81">
        <f>SUM(M14:M18)</f>
        <v>123</v>
      </c>
      <c r="N13" s="81">
        <f>SUM(N14:N18)</f>
        <v>1681797</v>
      </c>
      <c r="O13" s="28">
        <f>M13+N13</f>
        <v>1681920</v>
      </c>
      <c r="P13" s="29">
        <f>_xlfn.IFERROR(M13/O13,"n. a.")</f>
        <v>7.313070776255707E-05</v>
      </c>
      <c r="R13" s="81">
        <f>SUM(R14:R18)</f>
        <v>121</v>
      </c>
      <c r="S13" s="81">
        <f>SUM(S14:S18)</f>
        <v>1323418</v>
      </c>
      <c r="T13" s="28">
        <f>R13+S13</f>
        <v>1323539</v>
      </c>
      <c r="U13" s="29">
        <f>_xlfn.IFERROR(R13/T13,"n. a.")</f>
        <v>9.142155992381032E-05</v>
      </c>
      <c r="W13" s="81">
        <f>SUM(W14:W18)</f>
        <v>139</v>
      </c>
      <c r="X13" s="81">
        <f>SUM(X14:X18)</f>
        <v>1190388</v>
      </c>
      <c r="Y13" s="28">
        <f>W13+X13</f>
        <v>1190527</v>
      </c>
      <c r="Z13" s="29">
        <f>_xlfn.IFERROR(W13/Y13,"n. a.")</f>
        <v>0.00011675501689587888</v>
      </c>
      <c r="AB13" s="81">
        <f>SUM(AB14:AB18)</f>
        <v>130</v>
      </c>
      <c r="AC13" s="81">
        <f>SUM(AC14:AC18)</f>
        <v>1381897</v>
      </c>
      <c r="AD13" s="28">
        <f>AB13+AC13</f>
        <v>1382027</v>
      </c>
      <c r="AE13" s="29">
        <f>_xlfn.IFERROR(AB13/AD13,"n. a.")</f>
        <v>9.406473245457578E-05</v>
      </c>
      <c r="AG13" s="81">
        <f>SUM(AG14:AG18)</f>
        <v>109</v>
      </c>
      <c r="AH13" s="81">
        <f>SUM(AH14:AH18)</f>
        <v>1406960</v>
      </c>
      <c r="AI13" s="28">
        <f>AG13+AH13</f>
        <v>1407069</v>
      </c>
      <c r="AJ13" s="29">
        <f>_xlfn.IFERROR(AG13/AI13,"n. a.")</f>
        <v>7.746599491567222E-05</v>
      </c>
      <c r="AL13" s="81">
        <f>SUM(AL14:AL18)</f>
        <v>74</v>
      </c>
      <c r="AM13" s="81">
        <f>SUM(AM14:AM18)</f>
        <v>1025333</v>
      </c>
      <c r="AN13" s="28">
        <f>AL13+AM13</f>
        <v>1025407</v>
      </c>
      <c r="AO13" s="29">
        <f>_xlfn.IFERROR(AL13/AN13,"n. a.")</f>
        <v>7.21664665835127E-05</v>
      </c>
      <c r="AP13" s="76"/>
      <c r="AQ13" s="81">
        <f>SUM(AQ14:AQ18)</f>
        <v>90</v>
      </c>
      <c r="AR13" s="81">
        <f>SUM(AR14:AR18)</f>
        <v>806434</v>
      </c>
      <c r="AS13" s="28">
        <f>AQ13+AR13</f>
        <v>806524</v>
      </c>
      <c r="AT13" s="29">
        <f>_xlfn.IFERROR(AQ13/AS13,"n. a.")</f>
        <v>0.0001115899836830646</v>
      </c>
      <c r="AU13" s="76"/>
      <c r="AV13" s="81">
        <f>SUM(AV14:AV18)</f>
        <v>81</v>
      </c>
      <c r="AW13" s="81">
        <f>SUM(AW14:AW18)</f>
        <v>1049197</v>
      </c>
      <c r="AX13" s="28">
        <f>AV13+AW13</f>
        <v>1049278</v>
      </c>
      <c r="AY13" s="29">
        <f>_xlfn.IFERROR(AV13/AX13,"n. a.")</f>
        <v>7.719593854059649E-05</v>
      </c>
      <c r="AZ13" s="76"/>
      <c r="BA13" s="81">
        <f>SUM(BA14:BA18)</f>
        <v>106</v>
      </c>
      <c r="BB13" s="81">
        <f>SUM(BB14:BB18)</f>
        <v>1346541</v>
      </c>
      <c r="BC13" s="28">
        <f>BA13+BB13</f>
        <v>1346647</v>
      </c>
      <c r="BD13" s="29">
        <f>_xlfn.IFERROR(BA13/BC13,"n. a.")</f>
        <v>7.871402082357143E-05</v>
      </c>
      <c r="BE13" s="76"/>
      <c r="BF13" s="81">
        <f>SUM(BF14:BF18)</f>
        <v>124</v>
      </c>
      <c r="BG13" s="81">
        <f>SUM(BG14:BG18)</f>
        <v>1790231</v>
      </c>
      <c r="BH13" s="28">
        <f>BF13+BG13</f>
        <v>1790355</v>
      </c>
      <c r="BI13" s="29">
        <f>_xlfn.IFERROR(BF13/BH13,"n. a.")</f>
        <v>6.926000709356525E-05</v>
      </c>
      <c r="BJ13" s="116"/>
      <c r="BL13" s="197">
        <f>SUM(BL14:BL18)</f>
        <v>1320</v>
      </c>
      <c r="BM13" s="81">
        <f>SUM(BM14:BM18)</f>
        <v>15992639</v>
      </c>
      <c r="BN13" s="28">
        <f>BL13+BM13</f>
        <v>15993959</v>
      </c>
      <c r="BO13" s="29">
        <f>_xlfn.IFERROR(BL13/BN13,"n. a.")</f>
        <v>8.253116067135098E-05</v>
      </c>
      <c r="BP13" s="148"/>
      <c r="BR13" s="61">
        <f t="shared" si="0"/>
      </c>
    </row>
    <row r="14" spans="2:70" ht="12" customHeight="1">
      <c r="B14" s="43" t="s">
        <v>58</v>
      </c>
      <c r="C14" s="107">
        <v>0</v>
      </c>
      <c r="D14" s="107">
        <v>13</v>
      </c>
      <c r="E14" s="28">
        <f>SUM(C14:D14)</f>
        <v>13</v>
      </c>
      <c r="F14" s="45">
        <f>_xlfn.IFERROR(C14/E14,"n. a.")</f>
        <v>0</v>
      </c>
      <c r="H14" s="107">
        <v>0</v>
      </c>
      <c r="I14" s="107">
        <v>14</v>
      </c>
      <c r="J14" s="28">
        <f>H14+I14</f>
        <v>14</v>
      </c>
      <c r="K14" s="45">
        <f>_xlfn.IFERROR(H14/J14,"n. a.")</f>
        <v>0</v>
      </c>
      <c r="M14" s="107">
        <v>0</v>
      </c>
      <c r="N14" s="107">
        <v>14</v>
      </c>
      <c r="O14" s="28">
        <f>M14+N14</f>
        <v>14</v>
      </c>
      <c r="P14" s="45">
        <f>_xlfn.IFERROR(M14/O14,"n. a.")</f>
        <v>0</v>
      </c>
      <c r="R14" s="107">
        <v>0</v>
      </c>
      <c r="S14" s="107">
        <v>16</v>
      </c>
      <c r="T14" s="28">
        <f>R14+S14</f>
        <v>16</v>
      </c>
      <c r="U14" s="45">
        <f>_xlfn.IFERROR(R14/T14,"n. a.")</f>
        <v>0</v>
      </c>
      <c r="W14" s="107">
        <v>0</v>
      </c>
      <c r="X14" s="107">
        <v>11</v>
      </c>
      <c r="Y14" s="28">
        <f>W14+X14</f>
        <v>11</v>
      </c>
      <c r="Z14" s="45">
        <f>_xlfn.IFERROR(W14/Y14,"n. a.")</f>
        <v>0</v>
      </c>
      <c r="AB14" s="107">
        <v>0</v>
      </c>
      <c r="AC14" s="107">
        <v>8</v>
      </c>
      <c r="AD14" s="28">
        <f>AB14+AC14</f>
        <v>8</v>
      </c>
      <c r="AE14" s="45">
        <f>_xlfn.IFERROR(AB14/AD14,"n. a.")</f>
        <v>0</v>
      </c>
      <c r="AG14" s="107">
        <v>0</v>
      </c>
      <c r="AH14" s="107">
        <v>25</v>
      </c>
      <c r="AI14" s="28">
        <f>AG14+AH14</f>
        <v>25</v>
      </c>
      <c r="AJ14" s="45">
        <f>_xlfn.IFERROR(AG14/AI14,"n. a.")</f>
        <v>0</v>
      </c>
      <c r="AL14" s="107">
        <v>0</v>
      </c>
      <c r="AM14" s="107">
        <v>16</v>
      </c>
      <c r="AN14" s="28">
        <f>AL14+AM14</f>
        <v>16</v>
      </c>
      <c r="AO14" s="45">
        <f>_xlfn.IFERROR(AL14/AN14,"n. a.")</f>
        <v>0</v>
      </c>
      <c r="AP14" s="76"/>
      <c r="AQ14" s="107">
        <v>0</v>
      </c>
      <c r="AR14" s="107">
        <v>15</v>
      </c>
      <c r="AS14" s="28">
        <f>AQ14+AR14</f>
        <v>15</v>
      </c>
      <c r="AT14" s="45">
        <f>_xlfn.IFERROR(AQ14/AS14,"n. a.")</f>
        <v>0</v>
      </c>
      <c r="AU14" s="76"/>
      <c r="AV14" s="107">
        <v>0</v>
      </c>
      <c r="AW14" s="107">
        <v>8</v>
      </c>
      <c r="AX14" s="28">
        <f>AV14+AW14</f>
        <v>8</v>
      </c>
      <c r="AY14" s="45">
        <f>_xlfn.IFERROR(AV14/AX14,"n. a.")</f>
        <v>0</v>
      </c>
      <c r="AZ14" s="76"/>
      <c r="BA14" s="107">
        <v>0</v>
      </c>
      <c r="BB14" s="107">
        <v>18</v>
      </c>
      <c r="BC14" s="28">
        <f>BA14+BB14</f>
        <v>18</v>
      </c>
      <c r="BD14" s="45">
        <f>_xlfn.IFERROR(BA14/BC14,"n. a.")</f>
        <v>0</v>
      </c>
      <c r="BE14" s="76"/>
      <c r="BF14" s="107">
        <v>0</v>
      </c>
      <c r="BG14" s="107">
        <v>20</v>
      </c>
      <c r="BH14" s="28">
        <f>BF14+BG14</f>
        <v>20</v>
      </c>
      <c r="BI14" s="45">
        <f>_xlfn.IFERROR(BF14/BH14,"n. a.")</f>
        <v>0</v>
      </c>
      <c r="BJ14" s="121"/>
      <c r="BL14" s="199">
        <f aca="true" ca="1" t="shared" si="1" ref="BL14:BM17">_xlfn.SUMIFS(INDIRECT("C"&amp;MATCH($B14,$B$14:$B$290,0)+13&amp;":"&amp;$BN$1&amp;MATCH($B14,$B$14:$B$290,0)+13),INDIRECT("C6:"&amp;$BN$1&amp;"6"),BL$6)</f>
        <v>0</v>
      </c>
      <c r="BM14" s="181">
        <f ca="1" t="shared" si="1"/>
        <v>178</v>
      </c>
      <c r="BN14" s="28">
        <f>BL14+BM14</f>
        <v>178</v>
      </c>
      <c r="BO14" s="45">
        <f>_xlfn.IFERROR(BL14/BN14,"n. a.")</f>
        <v>0</v>
      </c>
      <c r="BP14" s="151"/>
      <c r="BR14" s="61">
        <f t="shared" si="0"/>
      </c>
    </row>
    <row r="15" spans="2:70" ht="12" customHeight="1">
      <c r="B15" s="43" t="s">
        <v>3</v>
      </c>
      <c r="C15" s="107">
        <v>14</v>
      </c>
      <c r="D15" s="107">
        <v>358510</v>
      </c>
      <c r="E15" s="28">
        <f>SUM(C15:D15)</f>
        <v>358524</v>
      </c>
      <c r="F15" s="45">
        <f>_xlfn.IFERROR(C15/E15,"n. a.")</f>
        <v>3.904898974685098E-05</v>
      </c>
      <c r="H15" s="107">
        <v>18</v>
      </c>
      <c r="I15" s="107">
        <v>335669</v>
      </c>
      <c r="J15" s="28">
        <f>H15+I15</f>
        <v>335687</v>
      </c>
      <c r="K15" s="45">
        <f>_xlfn.IFERROR(H15/J15,"n. a.")</f>
        <v>5.362137943977574E-05</v>
      </c>
      <c r="M15" s="107">
        <v>5</v>
      </c>
      <c r="N15" s="107">
        <v>327208</v>
      </c>
      <c r="O15" s="28">
        <f>M15+N15</f>
        <v>327213</v>
      </c>
      <c r="P15" s="45">
        <f>_xlfn.IFERROR(M15/O15,"n. a.")</f>
        <v>1.528056648116059E-05</v>
      </c>
      <c r="R15" s="107">
        <v>8</v>
      </c>
      <c r="S15" s="107">
        <v>237015</v>
      </c>
      <c r="T15" s="28">
        <f>R15+S15</f>
        <v>237023</v>
      </c>
      <c r="U15" s="45">
        <f>_xlfn.IFERROR(R15/T15,"n. a.")</f>
        <v>3.3751998751176044E-05</v>
      </c>
      <c r="W15" s="107">
        <v>7</v>
      </c>
      <c r="X15" s="107">
        <v>119312</v>
      </c>
      <c r="Y15" s="28">
        <f>W15+X15</f>
        <v>119319</v>
      </c>
      <c r="Z15" s="45">
        <f>_xlfn.IFERROR(W15/Y15,"n. a.")</f>
        <v>5.866626438371089E-05</v>
      </c>
      <c r="AB15" s="107">
        <v>4</v>
      </c>
      <c r="AC15" s="107">
        <v>78845</v>
      </c>
      <c r="AD15" s="28">
        <f>AB15+AC15</f>
        <v>78849</v>
      </c>
      <c r="AE15" s="45">
        <f>_xlfn.IFERROR(AB15/AD15,"n. a.")</f>
        <v>5.0729876092277644E-05</v>
      </c>
      <c r="AG15" s="107">
        <v>4</v>
      </c>
      <c r="AH15" s="107">
        <v>88416</v>
      </c>
      <c r="AI15" s="28">
        <f>AG15+AH15</f>
        <v>88420</v>
      </c>
      <c r="AJ15" s="45">
        <f>_xlfn.IFERROR(AG15/AI15,"n. a.")</f>
        <v>4.523863379325944E-05</v>
      </c>
      <c r="AL15" s="107">
        <v>6</v>
      </c>
      <c r="AM15" s="107">
        <v>91153</v>
      </c>
      <c r="AN15" s="28">
        <f>AL15+AM15</f>
        <v>91159</v>
      </c>
      <c r="AO15" s="45">
        <f>_xlfn.IFERROR(AL15/AN15,"n. a.")</f>
        <v>6.581906339472789E-05</v>
      </c>
      <c r="AP15" s="76"/>
      <c r="AQ15" s="107">
        <v>3</v>
      </c>
      <c r="AR15" s="107">
        <v>72429</v>
      </c>
      <c r="AS15" s="28">
        <f>AQ15+AR15</f>
        <v>72432</v>
      </c>
      <c r="AT15" s="45">
        <f>_xlfn.IFERROR(AQ15/AS15,"n. a.")</f>
        <v>4.14181577203446E-05</v>
      </c>
      <c r="AU15" s="76"/>
      <c r="AV15" s="107">
        <v>9</v>
      </c>
      <c r="AW15" s="107">
        <v>126583</v>
      </c>
      <c r="AX15" s="28">
        <f>AV15+AW15</f>
        <v>126592</v>
      </c>
      <c r="AY15" s="45">
        <f>_xlfn.IFERROR(AV15/AX15,"n. a.")</f>
        <v>7.109453993933266E-05</v>
      </c>
      <c r="AZ15" s="76"/>
      <c r="BA15" s="107">
        <v>5</v>
      </c>
      <c r="BB15" s="107">
        <v>278515</v>
      </c>
      <c r="BC15" s="28">
        <f>BA15+BB15</f>
        <v>278520</v>
      </c>
      <c r="BD15" s="45">
        <f>_xlfn.IFERROR(BA15/BC15,"n. a.")</f>
        <v>1.795203217004165E-05</v>
      </c>
      <c r="BE15" s="76"/>
      <c r="BF15" s="107">
        <v>12</v>
      </c>
      <c r="BG15" s="107">
        <v>354412</v>
      </c>
      <c r="BH15" s="28">
        <f>BF15+BG15</f>
        <v>354424</v>
      </c>
      <c r="BI15" s="45">
        <f>_xlfn.IFERROR(BF15/BH15,"n. a.")</f>
        <v>3.3857752296684194E-05</v>
      </c>
      <c r="BJ15" s="121"/>
      <c r="BL15" s="199">
        <f ca="1" t="shared" si="1"/>
        <v>95</v>
      </c>
      <c r="BM15" s="181">
        <f ca="1" t="shared" si="1"/>
        <v>2468067</v>
      </c>
      <c r="BN15" s="28">
        <f>BL15+BM15</f>
        <v>2468162</v>
      </c>
      <c r="BO15" s="45">
        <f>_xlfn.IFERROR(BL15/BN15,"n. a.")</f>
        <v>3.849018014214626E-05</v>
      </c>
      <c r="BP15" s="151"/>
      <c r="BR15" s="61">
        <f t="shared" si="0"/>
      </c>
    </row>
    <row r="16" spans="2:70" ht="12" customHeight="1">
      <c r="B16" s="43" t="s">
        <v>205</v>
      </c>
      <c r="C16" s="107">
        <v>107</v>
      </c>
      <c r="D16" s="107">
        <v>1151953</v>
      </c>
      <c r="E16" s="28">
        <f>SUM(C16:D16)</f>
        <v>1152060</v>
      </c>
      <c r="F16" s="45">
        <f>_xlfn.IFERROR(C16/E16,"n. a.")</f>
        <v>9.287710709511657E-05</v>
      </c>
      <c r="H16" s="107">
        <v>84</v>
      </c>
      <c r="I16" s="107">
        <v>1144284</v>
      </c>
      <c r="J16" s="28">
        <f>H16+I16</f>
        <v>1144368</v>
      </c>
      <c r="K16" s="45">
        <f>_xlfn.IFERROR(H16/J16,"n. a.")</f>
        <v>7.340296128518099E-05</v>
      </c>
      <c r="M16" s="107">
        <v>118</v>
      </c>
      <c r="N16" s="107">
        <v>1354575</v>
      </c>
      <c r="O16" s="28">
        <f>M16+N16</f>
        <v>1354693</v>
      </c>
      <c r="P16" s="45">
        <f>_xlfn.IFERROR(M16/O16,"n. a.")</f>
        <v>8.710460598822021E-05</v>
      </c>
      <c r="R16" s="107">
        <v>113</v>
      </c>
      <c r="S16" s="107">
        <v>1086387</v>
      </c>
      <c r="T16" s="28">
        <f>R16+S16</f>
        <v>1086500</v>
      </c>
      <c r="U16" s="45">
        <f>_xlfn.IFERROR(R16/T16,"n. a.")</f>
        <v>0.00010400368154624942</v>
      </c>
      <c r="W16" s="107">
        <v>132</v>
      </c>
      <c r="X16" s="107">
        <v>1071065</v>
      </c>
      <c r="Y16" s="28">
        <f>W16+X16</f>
        <v>1071197</v>
      </c>
      <c r="Z16" s="45">
        <f>_xlfn.IFERROR(W16/Y16,"n. a.")</f>
        <v>0.00012322663338302852</v>
      </c>
      <c r="AB16" s="107">
        <v>126</v>
      </c>
      <c r="AC16" s="107">
        <v>1303044</v>
      </c>
      <c r="AD16" s="28">
        <f>AB16+AC16</f>
        <v>1303170</v>
      </c>
      <c r="AE16" s="45">
        <f>_xlfn.IFERROR(AB16/AD16,"n. a.")</f>
        <v>9.668730863970165E-05</v>
      </c>
      <c r="AG16" s="107">
        <v>105</v>
      </c>
      <c r="AH16" s="107">
        <v>1318519</v>
      </c>
      <c r="AI16" s="28">
        <f>AG16+AH16</f>
        <v>1318624</v>
      </c>
      <c r="AJ16" s="45">
        <f>_xlfn.IFERROR(AG16/AI16,"n. a.")</f>
        <v>7.962846118377946E-05</v>
      </c>
      <c r="AL16" s="107">
        <v>68</v>
      </c>
      <c r="AM16" s="107">
        <v>934164</v>
      </c>
      <c r="AN16" s="28">
        <f>AL16+AM16</f>
        <v>934232</v>
      </c>
      <c r="AO16" s="45">
        <f>_xlfn.IFERROR(AL16/AN16,"n. a.")</f>
        <v>7.278705931717175E-05</v>
      </c>
      <c r="AP16" s="76"/>
      <c r="AQ16" s="107">
        <v>87</v>
      </c>
      <c r="AR16" s="107">
        <v>733990</v>
      </c>
      <c r="AS16" s="28">
        <f>AQ16+AR16</f>
        <v>734077</v>
      </c>
      <c r="AT16" s="45">
        <f>_xlfn.IFERROR(AQ16/AS16,"n. a.")</f>
        <v>0.00011851617745822304</v>
      </c>
      <c r="AU16" s="76"/>
      <c r="AV16" s="107">
        <v>72</v>
      </c>
      <c r="AW16" s="107">
        <v>922606</v>
      </c>
      <c r="AX16" s="28">
        <f>AV16+AW16</f>
        <v>922678</v>
      </c>
      <c r="AY16" s="45">
        <f>_xlfn.IFERROR(AV16/AX16,"n. a.")</f>
        <v>7.803372357420465E-05</v>
      </c>
      <c r="AZ16" s="76"/>
      <c r="BA16" s="107">
        <v>101</v>
      </c>
      <c r="BB16" s="107">
        <v>1068008</v>
      </c>
      <c r="BC16" s="28">
        <f>BA16+BB16</f>
        <v>1068109</v>
      </c>
      <c r="BD16" s="45">
        <f>_xlfn.IFERROR(BA16/BC16,"n. a.")</f>
        <v>9.455963763997869E-05</v>
      </c>
      <c r="BE16" s="76"/>
      <c r="BF16" s="107">
        <v>112</v>
      </c>
      <c r="BG16" s="107">
        <v>1435799</v>
      </c>
      <c r="BH16" s="28">
        <f>BF16+BG16</f>
        <v>1435911</v>
      </c>
      <c r="BI16" s="45">
        <f>_xlfn.IFERROR(BF16/BH16,"n. a.")</f>
        <v>7.79992631855317E-05</v>
      </c>
      <c r="BJ16" s="121"/>
      <c r="BL16" s="199">
        <f ca="1" t="shared" si="1"/>
        <v>1225</v>
      </c>
      <c r="BM16" s="181">
        <f ca="1" t="shared" si="1"/>
        <v>13524394</v>
      </c>
      <c r="BN16" s="28">
        <f>BL16+BM16</f>
        <v>13525619</v>
      </c>
      <c r="BO16" s="45">
        <f>_xlfn.IFERROR(BL16/BN16,"n. a.")</f>
        <v>9.056886786475355E-05</v>
      </c>
      <c r="BP16" s="151"/>
      <c r="BR16" s="61">
        <f t="shared" si="0"/>
      </c>
    </row>
    <row r="17" spans="2:70" ht="12" customHeight="1">
      <c r="B17" s="43" t="s">
        <v>223</v>
      </c>
      <c r="C17" s="107">
        <v>0</v>
      </c>
      <c r="D17" s="107">
        <v>0</v>
      </c>
      <c r="E17" s="28">
        <f>SUM(C17:D17)</f>
        <v>0</v>
      </c>
      <c r="F17" s="45" t="str">
        <f>_xlfn.IFERROR(C17/E17,"n. a.")</f>
        <v>n. a.</v>
      </c>
      <c r="H17" s="107">
        <v>0</v>
      </c>
      <c r="I17" s="107">
        <v>0</v>
      </c>
      <c r="J17" s="28">
        <f>H17+I17</f>
        <v>0</v>
      </c>
      <c r="K17" s="45" t="str">
        <f>_xlfn.IFERROR(H17/J17,"n. a.")</f>
        <v>n. a.</v>
      </c>
      <c r="M17" s="107">
        <v>0</v>
      </c>
      <c r="N17" s="107">
        <v>0</v>
      </c>
      <c r="O17" s="28">
        <f>M17+N17</f>
        <v>0</v>
      </c>
      <c r="P17" s="45" t="str">
        <f>_xlfn.IFERROR(M17/O17,"n. a.")</f>
        <v>n. a.</v>
      </c>
      <c r="R17" s="107">
        <v>0</v>
      </c>
      <c r="S17" s="107">
        <v>0</v>
      </c>
      <c r="T17" s="28">
        <f>R17+S17</f>
        <v>0</v>
      </c>
      <c r="U17" s="45" t="str">
        <f>_xlfn.IFERROR(R17/T17,"n. a.")</f>
        <v>n. a.</v>
      </c>
      <c r="W17" s="107">
        <v>0</v>
      </c>
      <c r="X17" s="107">
        <v>0</v>
      </c>
      <c r="Y17" s="28">
        <f>W17+X17</f>
        <v>0</v>
      </c>
      <c r="Z17" s="45" t="str">
        <f>_xlfn.IFERROR(W17/Y17,"n. a.")</f>
        <v>n. a.</v>
      </c>
      <c r="AB17" s="107">
        <v>0</v>
      </c>
      <c r="AC17" s="107">
        <v>0</v>
      </c>
      <c r="AD17" s="28">
        <f>AB17+AC17</f>
        <v>0</v>
      </c>
      <c r="AE17" s="45" t="str">
        <f>_xlfn.IFERROR(AB17/AD17,"n. a.")</f>
        <v>n. a.</v>
      </c>
      <c r="AG17" s="107">
        <v>0</v>
      </c>
      <c r="AH17" s="107">
        <v>0</v>
      </c>
      <c r="AI17" s="28">
        <f>AG17+AH17</f>
        <v>0</v>
      </c>
      <c r="AJ17" s="45" t="str">
        <f>_xlfn.IFERROR(AG17/AI17,"n. a.")</f>
        <v>n. a.</v>
      </c>
      <c r="AL17" s="107">
        <v>0</v>
      </c>
      <c r="AM17" s="107">
        <v>0</v>
      </c>
      <c r="AN17" s="28">
        <f>AL17+AM17</f>
        <v>0</v>
      </c>
      <c r="AO17" s="45" t="str">
        <f>_xlfn.IFERROR(AL17/AN17,"n. a.")</f>
        <v>n. a.</v>
      </c>
      <c r="AP17" s="76"/>
      <c r="AQ17" s="107">
        <v>0</v>
      </c>
      <c r="AR17" s="107">
        <v>0</v>
      </c>
      <c r="AS17" s="28">
        <f>AQ17+AR17</f>
        <v>0</v>
      </c>
      <c r="AT17" s="45" t="str">
        <f>_xlfn.IFERROR(AQ17/AS17,"n. a.")</f>
        <v>n. a.</v>
      </c>
      <c r="AU17" s="76"/>
      <c r="AV17" s="107">
        <v>0</v>
      </c>
      <c r="AW17" s="107">
        <v>0</v>
      </c>
      <c r="AX17" s="28">
        <f>AV17+AW17</f>
        <v>0</v>
      </c>
      <c r="AY17" s="45" t="str">
        <f>_xlfn.IFERROR(AV17/AX17,"n. a.")</f>
        <v>n. a.</v>
      </c>
      <c r="AZ17" s="76"/>
      <c r="BA17" s="107">
        <v>0</v>
      </c>
      <c r="BB17" s="107">
        <v>0</v>
      </c>
      <c r="BC17" s="28">
        <f>BA17+BB17</f>
        <v>0</v>
      </c>
      <c r="BD17" s="45" t="str">
        <f>_xlfn.IFERROR(BA17/BC17,"n. a.")</f>
        <v>n. a.</v>
      </c>
      <c r="BE17" s="76"/>
      <c r="BF17" s="107">
        <v>0</v>
      </c>
      <c r="BG17" s="107">
        <v>0</v>
      </c>
      <c r="BH17" s="28">
        <f>BF17+BG17</f>
        <v>0</v>
      </c>
      <c r="BI17" s="45" t="str">
        <f>_xlfn.IFERROR(BF17/BH17,"n. a.")</f>
        <v>n. a.</v>
      </c>
      <c r="BJ17" s="121"/>
      <c r="BL17" s="199">
        <f ca="1" t="shared" si="1"/>
        <v>0</v>
      </c>
      <c r="BM17" s="181">
        <f ca="1" t="shared" si="1"/>
        <v>0</v>
      </c>
      <c r="BN17" s="28">
        <f>BL17+BM17</f>
        <v>0</v>
      </c>
      <c r="BO17" s="45" t="str">
        <f>_xlfn.IFERROR(BL17/BN17,"n. a.")</f>
        <v>n. a.</v>
      </c>
      <c r="BP17" s="151"/>
      <c r="BR17" s="61" t="str">
        <f t="shared" si="0"/>
        <v>X</v>
      </c>
    </row>
    <row r="18" spans="2:70" ht="6" customHeight="1">
      <c r="B18" s="41"/>
      <c r="C18" s="33"/>
      <c r="D18" s="120"/>
      <c r="E18" s="120"/>
      <c r="F18" s="122"/>
      <c r="H18" s="33"/>
      <c r="I18" s="120"/>
      <c r="J18" s="120"/>
      <c r="K18" s="122"/>
      <c r="M18" s="33"/>
      <c r="N18" s="120"/>
      <c r="O18" s="120"/>
      <c r="P18" s="122"/>
      <c r="R18" s="33"/>
      <c r="S18" s="120"/>
      <c r="T18" s="120"/>
      <c r="U18" s="122"/>
      <c r="W18" s="33"/>
      <c r="X18" s="120"/>
      <c r="Y18" s="120"/>
      <c r="Z18" s="122"/>
      <c r="AB18" s="33"/>
      <c r="AC18" s="120"/>
      <c r="AD18" s="120"/>
      <c r="AE18" s="122"/>
      <c r="AG18" s="33"/>
      <c r="AH18" s="120"/>
      <c r="AI18" s="120"/>
      <c r="AJ18" s="122"/>
      <c r="AL18" s="33"/>
      <c r="AM18" s="120"/>
      <c r="AN18" s="120"/>
      <c r="AO18" s="122"/>
      <c r="AP18" s="122"/>
      <c r="AQ18" s="33"/>
      <c r="AR18" s="120"/>
      <c r="AS18" s="120"/>
      <c r="AT18" s="122"/>
      <c r="AU18" s="122"/>
      <c r="AV18" s="33"/>
      <c r="AW18" s="120"/>
      <c r="AX18" s="120"/>
      <c r="AY18" s="122"/>
      <c r="AZ18" s="122"/>
      <c r="BA18" s="33"/>
      <c r="BB18" s="120"/>
      <c r="BC18" s="120"/>
      <c r="BD18" s="122"/>
      <c r="BE18" s="122"/>
      <c r="BF18" s="33"/>
      <c r="BG18" s="120"/>
      <c r="BH18" s="120"/>
      <c r="BI18" s="122"/>
      <c r="BJ18" s="119"/>
      <c r="BL18" s="150"/>
      <c r="BM18" s="120"/>
      <c r="BN18" s="120"/>
      <c r="BO18" s="122"/>
      <c r="BP18" s="119"/>
      <c r="BR18" s="61">
        <f t="shared" si="0"/>
      </c>
    </row>
    <row r="19" spans="2:70" ht="12" customHeight="1">
      <c r="B19" s="42" t="s">
        <v>4</v>
      </c>
      <c r="C19" s="81">
        <f>SUM(C20:C27)</f>
        <v>168</v>
      </c>
      <c r="D19" s="81">
        <f>SUM(D20:D27)</f>
        <v>55726</v>
      </c>
      <c r="E19" s="28">
        <f>C19+D19</f>
        <v>55894</v>
      </c>
      <c r="F19" s="29">
        <f>_xlfn.IFERROR(C19/E19,"n. a.")</f>
        <v>0.003005689340537446</v>
      </c>
      <c r="H19" s="81">
        <f>SUM(H20:H27)</f>
        <v>99</v>
      </c>
      <c r="I19" s="81">
        <f>SUM(I20:I27)</f>
        <v>40854</v>
      </c>
      <c r="J19" s="28">
        <f>H19+I19</f>
        <v>40953</v>
      </c>
      <c r="K19" s="29">
        <f>_xlfn.IFERROR(H19/J19,"n. a.")</f>
        <v>0.0024174053182917004</v>
      </c>
      <c r="M19" s="81">
        <f>SUM(M20:M27)</f>
        <v>96</v>
      </c>
      <c r="N19" s="81">
        <f>SUM(N20:N27)</f>
        <v>42774</v>
      </c>
      <c r="O19" s="28">
        <f>M19+N19</f>
        <v>42870</v>
      </c>
      <c r="P19" s="29">
        <f>_xlfn.IFERROR(M19/O19,"n. a.")</f>
        <v>0.002239328201539538</v>
      </c>
      <c r="R19" s="81">
        <f>SUM(R20:R27)</f>
        <v>97</v>
      </c>
      <c r="S19" s="81">
        <f>SUM(S20:S27)</f>
        <v>46190</v>
      </c>
      <c r="T19" s="28">
        <f>R19+S19</f>
        <v>46287</v>
      </c>
      <c r="U19" s="29">
        <f>_xlfn.IFERROR(R19/T19,"n. a.")</f>
        <v>0.002095620800656772</v>
      </c>
      <c r="W19" s="81">
        <f>SUM(W20:W27)</f>
        <v>106</v>
      </c>
      <c r="X19" s="81">
        <f>SUM(X20:X27)</f>
        <v>38540</v>
      </c>
      <c r="Y19" s="28">
        <f>W19+X19</f>
        <v>38646</v>
      </c>
      <c r="Z19" s="29">
        <f>_xlfn.IFERROR(W19/Y19,"n. a.")</f>
        <v>0.002742845313874657</v>
      </c>
      <c r="AB19" s="81">
        <f>SUM(AB20:AB27)</f>
        <v>90</v>
      </c>
      <c r="AC19" s="81">
        <f>SUM(AC20:AC27)</f>
        <v>43258</v>
      </c>
      <c r="AD19" s="28">
        <f>AB19+AC19</f>
        <v>43348</v>
      </c>
      <c r="AE19" s="29">
        <f>_xlfn.IFERROR(AB19/AD19,"n. a.")</f>
        <v>0.002076220356187137</v>
      </c>
      <c r="AG19" s="81">
        <f>SUM(AG20:AG27)</f>
        <v>139</v>
      </c>
      <c r="AH19" s="81">
        <f>SUM(AH20:AH27)</f>
        <v>50947</v>
      </c>
      <c r="AI19" s="28">
        <f>AG19+AH19</f>
        <v>51086</v>
      </c>
      <c r="AJ19" s="29">
        <f>_xlfn.IFERROR(AG19/AI19,"n. a.")</f>
        <v>0.002720902008378029</v>
      </c>
      <c r="AL19" s="81">
        <f>SUM(AL20:AL27)</f>
        <v>153</v>
      </c>
      <c r="AM19" s="81">
        <f>SUM(AM20:AM27)</f>
        <v>43417</v>
      </c>
      <c r="AN19" s="28">
        <f>AL19+AM19</f>
        <v>43570</v>
      </c>
      <c r="AO19" s="29">
        <f>_xlfn.IFERROR(AL19/AN19,"n. a.")</f>
        <v>0.0035115905439522606</v>
      </c>
      <c r="AP19" s="76"/>
      <c r="AQ19" s="81">
        <f>SUM(AQ20:AQ27)</f>
        <v>212</v>
      </c>
      <c r="AR19" s="81">
        <f>SUM(AR20:AR27)</f>
        <v>42861</v>
      </c>
      <c r="AS19" s="28">
        <f>AQ19+AR19</f>
        <v>43073</v>
      </c>
      <c r="AT19" s="29">
        <f>_xlfn.IFERROR(AQ19/AS19,"n. a.")</f>
        <v>0.004921876813781255</v>
      </c>
      <c r="AU19" s="76"/>
      <c r="AV19" s="81">
        <f>SUM(AV20:AV27)</f>
        <v>303</v>
      </c>
      <c r="AW19" s="81">
        <f>SUM(AW20:AW27)</f>
        <v>48719</v>
      </c>
      <c r="AX19" s="28">
        <f>AV19+AW19</f>
        <v>49022</v>
      </c>
      <c r="AY19" s="29">
        <f>_xlfn.IFERROR(AV19/AX19,"n. a.")</f>
        <v>0.0061808983721594385</v>
      </c>
      <c r="AZ19" s="76"/>
      <c r="BA19" s="81">
        <f>SUM(BA20:BA27)</f>
        <v>283</v>
      </c>
      <c r="BB19" s="81">
        <f>SUM(BB20:BB27)</f>
        <v>47584</v>
      </c>
      <c r="BC19" s="28">
        <f>BA19+BB19</f>
        <v>47867</v>
      </c>
      <c r="BD19" s="29">
        <f>_xlfn.IFERROR(BA19/BC19,"n. a.")</f>
        <v>0.005912215095995153</v>
      </c>
      <c r="BE19" s="76"/>
      <c r="BF19" s="81">
        <f>SUM(BF20:BF27)</f>
        <v>199</v>
      </c>
      <c r="BG19" s="81">
        <f>SUM(BG20:BG27)</f>
        <v>51421</v>
      </c>
      <c r="BH19" s="28">
        <f>BF19+BG19</f>
        <v>51620</v>
      </c>
      <c r="BI19" s="29">
        <f>_xlfn.IFERROR(BF19/BH19,"n. a.")</f>
        <v>0.0038550949244478883</v>
      </c>
      <c r="BJ19" s="116"/>
      <c r="BL19" s="197">
        <f>SUM(BL20:BL27)</f>
        <v>1945</v>
      </c>
      <c r="BM19" s="81">
        <f>SUM(BM20:BM27)</f>
        <v>552291</v>
      </c>
      <c r="BN19" s="28">
        <f>BL19+BM19</f>
        <v>554236</v>
      </c>
      <c r="BO19" s="29">
        <f>_xlfn.IFERROR(BL19/BN19,"n. a.")</f>
        <v>0.0035093353733788493</v>
      </c>
      <c r="BP19" s="148"/>
      <c r="BR19" s="61">
        <f t="shared" si="0"/>
      </c>
    </row>
    <row r="20" spans="2:70" ht="12" customHeight="1">
      <c r="B20" s="43" t="s">
        <v>5</v>
      </c>
      <c r="C20" s="107">
        <v>0</v>
      </c>
      <c r="D20" s="107">
        <v>426</v>
      </c>
      <c r="E20" s="28">
        <f aca="true" t="shared" si="2" ref="E20:E26">SUM(C20:D20)</f>
        <v>426</v>
      </c>
      <c r="F20" s="45">
        <f aca="true" t="shared" si="3" ref="F20:F26">_xlfn.IFERROR(C20/E20,"n. a.")</f>
        <v>0</v>
      </c>
      <c r="H20" s="107">
        <v>0</v>
      </c>
      <c r="I20" s="107">
        <v>332</v>
      </c>
      <c r="J20" s="28">
        <f aca="true" t="shared" si="4" ref="J20:J26">H20+I20</f>
        <v>332</v>
      </c>
      <c r="K20" s="45">
        <f aca="true" t="shared" si="5" ref="K20:K26">_xlfn.IFERROR(H20/J20,"n. a.")</f>
        <v>0</v>
      </c>
      <c r="M20" s="107">
        <v>2</v>
      </c>
      <c r="N20" s="107">
        <v>426</v>
      </c>
      <c r="O20" s="28">
        <f aca="true" t="shared" si="6" ref="O20:O26">M20+N20</f>
        <v>428</v>
      </c>
      <c r="P20" s="45">
        <f aca="true" t="shared" si="7" ref="P20:P26">_xlfn.IFERROR(M20/O20,"n. a.")</f>
        <v>0.004672897196261682</v>
      </c>
      <c r="R20" s="107">
        <v>0</v>
      </c>
      <c r="S20" s="107">
        <v>550</v>
      </c>
      <c r="T20" s="28">
        <f aca="true" t="shared" si="8" ref="T20:T26">R20+S20</f>
        <v>550</v>
      </c>
      <c r="U20" s="45">
        <f aca="true" t="shared" si="9" ref="U20:U26">_xlfn.IFERROR(R20/T20,"n. a.")</f>
        <v>0</v>
      </c>
      <c r="W20" s="107">
        <v>0</v>
      </c>
      <c r="X20" s="107">
        <v>572</v>
      </c>
      <c r="Y20" s="28">
        <f aca="true" t="shared" si="10" ref="Y20:Y26">W20+X20</f>
        <v>572</v>
      </c>
      <c r="Z20" s="45">
        <f aca="true" t="shared" si="11" ref="Z20:Z26">_xlfn.IFERROR(W20/Y20,"n. a.")</f>
        <v>0</v>
      </c>
      <c r="AB20" s="107">
        <v>0</v>
      </c>
      <c r="AC20" s="107">
        <v>565</v>
      </c>
      <c r="AD20" s="28">
        <f aca="true" t="shared" si="12" ref="AD20:AD26">AB20+AC20</f>
        <v>565</v>
      </c>
      <c r="AE20" s="45">
        <f aca="true" t="shared" si="13" ref="AE20:AE26">_xlfn.IFERROR(AB20/AD20,"n. a.")</f>
        <v>0</v>
      </c>
      <c r="AG20" s="107">
        <v>1</v>
      </c>
      <c r="AH20" s="107">
        <v>772</v>
      </c>
      <c r="AI20" s="28">
        <f aca="true" t="shared" si="14" ref="AI20:AI26">AG20+AH20</f>
        <v>773</v>
      </c>
      <c r="AJ20" s="45">
        <f aca="true" t="shared" si="15" ref="AJ20:AJ26">_xlfn.IFERROR(AG20/AI20,"n. a.")</f>
        <v>0.00129366106080207</v>
      </c>
      <c r="AL20" s="107">
        <v>2</v>
      </c>
      <c r="AM20" s="107">
        <v>851</v>
      </c>
      <c r="AN20" s="28">
        <f aca="true" t="shared" si="16" ref="AN20:AN26">AL20+AM20</f>
        <v>853</v>
      </c>
      <c r="AO20" s="45">
        <f aca="true" t="shared" si="17" ref="AO20:AO26">_xlfn.IFERROR(AL20/AN20,"n. a.")</f>
        <v>0.0023446658851113715</v>
      </c>
      <c r="AP20" s="76"/>
      <c r="AQ20" s="107">
        <v>0</v>
      </c>
      <c r="AR20" s="107">
        <v>613</v>
      </c>
      <c r="AS20" s="28">
        <f aca="true" t="shared" si="18" ref="AS20:AS26">AQ20+AR20</f>
        <v>613</v>
      </c>
      <c r="AT20" s="45">
        <f aca="true" t="shared" si="19" ref="AT20:AT26">_xlfn.IFERROR(AQ20/AS20,"n. a.")</f>
        <v>0</v>
      </c>
      <c r="AU20" s="76"/>
      <c r="AV20" s="107">
        <v>0</v>
      </c>
      <c r="AW20" s="107">
        <v>513</v>
      </c>
      <c r="AX20" s="28">
        <f aca="true" t="shared" si="20" ref="AX20:AX26">AV20+AW20</f>
        <v>513</v>
      </c>
      <c r="AY20" s="45">
        <f aca="true" t="shared" si="21" ref="AY20:AY26">_xlfn.IFERROR(AV20/AX20,"n. a.")</f>
        <v>0</v>
      </c>
      <c r="AZ20" s="76"/>
      <c r="BA20" s="107">
        <v>1</v>
      </c>
      <c r="BB20" s="107">
        <v>478</v>
      </c>
      <c r="BC20" s="28">
        <f aca="true" t="shared" si="22" ref="BC20:BC26">BA20+BB20</f>
        <v>479</v>
      </c>
      <c r="BD20" s="45">
        <f aca="true" t="shared" si="23" ref="BD20:BD26">_xlfn.IFERROR(BA20/BC20,"n. a.")</f>
        <v>0.0020876826722338203</v>
      </c>
      <c r="BE20" s="76"/>
      <c r="BF20" s="107">
        <v>0</v>
      </c>
      <c r="BG20" s="107">
        <v>683</v>
      </c>
      <c r="BH20" s="28">
        <f>BF20+BG20</f>
        <v>683</v>
      </c>
      <c r="BI20" s="45">
        <f>_xlfn.IFERROR(BF20/BH20,"n. a.")</f>
        <v>0</v>
      </c>
      <c r="BJ20" s="121"/>
      <c r="BL20" s="199">
        <f aca="true" ca="1" t="shared" si="24" ref="BL20:BM26">_xlfn.SUMIFS(INDIRECT("C"&amp;MATCH($B20,$B$14:$B$290,0)+13&amp;":"&amp;$BN$1&amp;MATCH($B20,$B$14:$B$290,0)+13),INDIRECT("C6:"&amp;$BN$1&amp;"6"),BL$6)</f>
        <v>6</v>
      </c>
      <c r="BM20" s="181">
        <f ca="1" t="shared" si="24"/>
        <v>6781</v>
      </c>
      <c r="BN20" s="28">
        <f>BL20+BM20</f>
        <v>6787</v>
      </c>
      <c r="BO20" s="45">
        <f>_xlfn.IFERROR(BL20/BN20,"n. a.")</f>
        <v>0.0008840430234271402</v>
      </c>
      <c r="BP20" s="151"/>
      <c r="BR20" s="61">
        <f t="shared" si="0"/>
      </c>
    </row>
    <row r="21" spans="2:70" ht="12" customHeight="1">
      <c r="B21" s="43" t="s">
        <v>6</v>
      </c>
      <c r="C21" s="107">
        <v>43</v>
      </c>
      <c r="D21" s="107">
        <v>26266</v>
      </c>
      <c r="E21" s="28">
        <f t="shared" si="2"/>
        <v>26309</v>
      </c>
      <c r="F21" s="45">
        <f t="shared" si="3"/>
        <v>0.0016344216807936448</v>
      </c>
      <c r="H21" s="107">
        <v>0</v>
      </c>
      <c r="I21" s="107">
        <v>15335</v>
      </c>
      <c r="J21" s="28">
        <f t="shared" si="4"/>
        <v>15335</v>
      </c>
      <c r="K21" s="45">
        <f t="shared" si="5"/>
        <v>0</v>
      </c>
      <c r="M21" s="107">
        <v>26</v>
      </c>
      <c r="N21" s="107">
        <v>15537</v>
      </c>
      <c r="O21" s="28">
        <f t="shared" si="6"/>
        <v>15563</v>
      </c>
      <c r="P21" s="45">
        <f t="shared" si="7"/>
        <v>0.0016706290560945833</v>
      </c>
      <c r="R21" s="107">
        <v>33</v>
      </c>
      <c r="S21" s="107">
        <v>17327</v>
      </c>
      <c r="T21" s="28">
        <f t="shared" si="8"/>
        <v>17360</v>
      </c>
      <c r="U21" s="45">
        <f t="shared" si="9"/>
        <v>0.0019009216589861752</v>
      </c>
      <c r="W21" s="107">
        <v>28</v>
      </c>
      <c r="X21" s="107">
        <v>14408</v>
      </c>
      <c r="Y21" s="28">
        <f t="shared" si="10"/>
        <v>14436</v>
      </c>
      <c r="Z21" s="45">
        <f t="shared" si="11"/>
        <v>0.0019395954558049321</v>
      </c>
      <c r="AB21" s="107">
        <v>21</v>
      </c>
      <c r="AC21" s="107">
        <v>13513</v>
      </c>
      <c r="AD21" s="28">
        <f t="shared" si="12"/>
        <v>13534</v>
      </c>
      <c r="AE21" s="45">
        <f t="shared" si="13"/>
        <v>0.0015516477020836412</v>
      </c>
      <c r="AG21" s="107">
        <v>66</v>
      </c>
      <c r="AH21" s="107">
        <v>20802</v>
      </c>
      <c r="AI21" s="28">
        <f t="shared" si="14"/>
        <v>20868</v>
      </c>
      <c r="AJ21" s="45">
        <f t="shared" si="15"/>
        <v>0.0031627372052903968</v>
      </c>
      <c r="AL21" s="107">
        <v>55</v>
      </c>
      <c r="AM21" s="107">
        <v>13712</v>
      </c>
      <c r="AN21" s="28">
        <f t="shared" si="16"/>
        <v>13767</v>
      </c>
      <c r="AO21" s="45">
        <f t="shared" si="17"/>
        <v>0.003995060652284449</v>
      </c>
      <c r="AP21" s="76"/>
      <c r="AQ21" s="107">
        <v>93</v>
      </c>
      <c r="AR21" s="107">
        <v>16237</v>
      </c>
      <c r="AS21" s="28">
        <f t="shared" si="18"/>
        <v>16330</v>
      </c>
      <c r="AT21" s="45">
        <f t="shared" si="19"/>
        <v>0.005695039804041641</v>
      </c>
      <c r="AU21" s="76"/>
      <c r="AV21" s="107">
        <v>170</v>
      </c>
      <c r="AW21" s="107">
        <v>19725</v>
      </c>
      <c r="AX21" s="28">
        <f t="shared" si="20"/>
        <v>19895</v>
      </c>
      <c r="AY21" s="45">
        <f t="shared" si="21"/>
        <v>0.008544860517718019</v>
      </c>
      <c r="AZ21" s="76"/>
      <c r="BA21" s="107">
        <v>77</v>
      </c>
      <c r="BB21" s="107">
        <v>15836</v>
      </c>
      <c r="BC21" s="28">
        <f t="shared" si="22"/>
        <v>15913</v>
      </c>
      <c r="BD21" s="45">
        <f t="shared" si="23"/>
        <v>0.004838811035002828</v>
      </c>
      <c r="BE21" s="76"/>
      <c r="BF21" s="107">
        <v>14</v>
      </c>
      <c r="BG21" s="107">
        <v>19817</v>
      </c>
      <c r="BH21" s="28">
        <f aca="true" t="shared" si="25" ref="BH21:BH26">BF21+BG21</f>
        <v>19831</v>
      </c>
      <c r="BI21" s="45">
        <f aca="true" t="shared" si="26" ref="BI21:BI26">_xlfn.IFERROR(BF21/BH21,"n. a.")</f>
        <v>0.0007059654076950229</v>
      </c>
      <c r="BJ21" s="121"/>
      <c r="BL21" s="199">
        <f ca="1" t="shared" si="24"/>
        <v>626</v>
      </c>
      <c r="BM21" s="181">
        <f ca="1" t="shared" si="24"/>
        <v>208515</v>
      </c>
      <c r="BN21" s="28">
        <f aca="true" t="shared" si="27" ref="BN21:BN26">BL21+BM21</f>
        <v>209141</v>
      </c>
      <c r="BO21" s="45">
        <f aca="true" t="shared" si="28" ref="BO21:BO26">_xlfn.IFERROR(BL21/BN21,"n. a.")</f>
        <v>0.0029931959778331367</v>
      </c>
      <c r="BP21" s="151"/>
      <c r="BR21" s="61">
        <f t="shared" si="0"/>
      </c>
    </row>
    <row r="22" spans="2:70" ht="12" customHeight="1">
      <c r="B22" s="43" t="s">
        <v>7</v>
      </c>
      <c r="C22" s="107">
        <v>24</v>
      </c>
      <c r="D22" s="107">
        <v>6191</v>
      </c>
      <c r="E22" s="28">
        <f t="shared" si="2"/>
        <v>6215</v>
      </c>
      <c r="F22" s="45">
        <f t="shared" si="3"/>
        <v>0.0038616251005631538</v>
      </c>
      <c r="H22" s="107">
        <v>18</v>
      </c>
      <c r="I22" s="107">
        <v>4910</v>
      </c>
      <c r="J22" s="28">
        <f t="shared" si="4"/>
        <v>4928</v>
      </c>
      <c r="K22" s="45">
        <f t="shared" si="5"/>
        <v>0.0036525974025974025</v>
      </c>
      <c r="M22" s="107">
        <v>18</v>
      </c>
      <c r="N22" s="107">
        <v>5737</v>
      </c>
      <c r="O22" s="28">
        <f t="shared" si="6"/>
        <v>5755</v>
      </c>
      <c r="P22" s="45">
        <f t="shared" si="7"/>
        <v>0.0031277150304083404</v>
      </c>
      <c r="R22" s="107">
        <v>16</v>
      </c>
      <c r="S22" s="107">
        <v>6560</v>
      </c>
      <c r="T22" s="28">
        <f t="shared" si="8"/>
        <v>6576</v>
      </c>
      <c r="U22" s="45">
        <f t="shared" si="9"/>
        <v>0.0024330900243309003</v>
      </c>
      <c r="W22" s="107">
        <v>16</v>
      </c>
      <c r="X22" s="107">
        <v>5496</v>
      </c>
      <c r="Y22" s="28">
        <f t="shared" si="10"/>
        <v>5512</v>
      </c>
      <c r="Z22" s="45">
        <f t="shared" si="11"/>
        <v>0.002902757619738752</v>
      </c>
      <c r="AB22" s="107">
        <v>21</v>
      </c>
      <c r="AC22" s="107">
        <v>5776</v>
      </c>
      <c r="AD22" s="28">
        <f t="shared" si="12"/>
        <v>5797</v>
      </c>
      <c r="AE22" s="45">
        <f t="shared" si="13"/>
        <v>0.00362256339485941</v>
      </c>
      <c r="AG22" s="107">
        <v>15</v>
      </c>
      <c r="AH22" s="107">
        <v>7427</v>
      </c>
      <c r="AI22" s="28">
        <f t="shared" si="14"/>
        <v>7442</v>
      </c>
      <c r="AJ22" s="45">
        <f t="shared" si="15"/>
        <v>0.002015587207739855</v>
      </c>
      <c r="AL22" s="107">
        <v>18</v>
      </c>
      <c r="AM22" s="107">
        <v>7369</v>
      </c>
      <c r="AN22" s="28">
        <f t="shared" si="16"/>
        <v>7387</v>
      </c>
      <c r="AO22" s="45">
        <f t="shared" si="17"/>
        <v>0.0024367131447136864</v>
      </c>
      <c r="AP22" s="76"/>
      <c r="AQ22" s="107">
        <v>29</v>
      </c>
      <c r="AR22" s="107">
        <v>5309</v>
      </c>
      <c r="AS22" s="28">
        <f t="shared" si="18"/>
        <v>5338</v>
      </c>
      <c r="AT22" s="45">
        <f t="shared" si="19"/>
        <v>0.005432746346946422</v>
      </c>
      <c r="AU22" s="76"/>
      <c r="AV22" s="107">
        <v>27</v>
      </c>
      <c r="AW22" s="107">
        <v>5997</v>
      </c>
      <c r="AX22" s="28">
        <f t="shared" si="20"/>
        <v>6024</v>
      </c>
      <c r="AY22" s="45">
        <f t="shared" si="21"/>
        <v>0.004482071713147411</v>
      </c>
      <c r="AZ22" s="76"/>
      <c r="BA22" s="107">
        <v>38</v>
      </c>
      <c r="BB22" s="107">
        <v>6181</v>
      </c>
      <c r="BC22" s="28">
        <f t="shared" si="22"/>
        <v>6219</v>
      </c>
      <c r="BD22" s="45">
        <f t="shared" si="23"/>
        <v>0.006110307123331726</v>
      </c>
      <c r="BE22" s="76"/>
      <c r="BF22" s="107">
        <v>44</v>
      </c>
      <c r="BG22" s="107">
        <v>6459</v>
      </c>
      <c r="BH22" s="28">
        <f t="shared" si="25"/>
        <v>6503</v>
      </c>
      <c r="BI22" s="45">
        <f t="shared" si="26"/>
        <v>0.006766107950176841</v>
      </c>
      <c r="BJ22" s="121"/>
      <c r="BL22" s="199">
        <f ca="1" t="shared" si="24"/>
        <v>284</v>
      </c>
      <c r="BM22" s="181">
        <f ca="1" t="shared" si="24"/>
        <v>73412</v>
      </c>
      <c r="BN22" s="28">
        <f t="shared" si="27"/>
        <v>73696</v>
      </c>
      <c r="BO22" s="45">
        <f t="shared" si="28"/>
        <v>0.0038536691272253584</v>
      </c>
      <c r="BP22" s="151"/>
      <c r="BR22" s="61">
        <f t="shared" si="0"/>
      </c>
    </row>
    <row r="23" spans="2:70" ht="12" customHeight="1">
      <c r="B23" s="43" t="s">
        <v>8</v>
      </c>
      <c r="C23" s="107">
        <v>30</v>
      </c>
      <c r="D23" s="107">
        <v>12311</v>
      </c>
      <c r="E23" s="28">
        <f t="shared" si="2"/>
        <v>12341</v>
      </c>
      <c r="F23" s="45">
        <f t="shared" si="3"/>
        <v>0.0024309213191799693</v>
      </c>
      <c r="H23" s="107">
        <v>14</v>
      </c>
      <c r="I23" s="107">
        <v>10375</v>
      </c>
      <c r="J23" s="28">
        <f t="shared" si="4"/>
        <v>10389</v>
      </c>
      <c r="K23" s="45">
        <f t="shared" si="5"/>
        <v>0.0013475791702762538</v>
      </c>
      <c r="M23" s="107">
        <v>22</v>
      </c>
      <c r="N23" s="107">
        <v>12523</v>
      </c>
      <c r="O23" s="28">
        <f t="shared" si="6"/>
        <v>12545</v>
      </c>
      <c r="P23" s="45">
        <f t="shared" si="7"/>
        <v>0.001753686727779992</v>
      </c>
      <c r="R23" s="107">
        <v>27</v>
      </c>
      <c r="S23" s="107">
        <v>12874</v>
      </c>
      <c r="T23" s="28">
        <f t="shared" si="8"/>
        <v>12901</v>
      </c>
      <c r="U23" s="45">
        <f t="shared" si="9"/>
        <v>0.002092861018525696</v>
      </c>
      <c r="W23" s="107">
        <v>28</v>
      </c>
      <c r="X23" s="107">
        <v>10042</v>
      </c>
      <c r="Y23" s="28">
        <f t="shared" si="10"/>
        <v>10070</v>
      </c>
      <c r="Z23" s="45">
        <f t="shared" si="11"/>
        <v>0.0027805362462760674</v>
      </c>
      <c r="AB23" s="107">
        <v>29</v>
      </c>
      <c r="AC23" s="107">
        <v>13632</v>
      </c>
      <c r="AD23" s="28">
        <f t="shared" si="12"/>
        <v>13661</v>
      </c>
      <c r="AE23" s="45">
        <f t="shared" si="13"/>
        <v>0.002122831417904985</v>
      </c>
      <c r="AG23" s="107">
        <v>22</v>
      </c>
      <c r="AH23" s="107">
        <v>11502</v>
      </c>
      <c r="AI23" s="28">
        <f t="shared" si="14"/>
        <v>11524</v>
      </c>
      <c r="AJ23" s="45">
        <f t="shared" si="15"/>
        <v>0.0019090593543908366</v>
      </c>
      <c r="AL23" s="107">
        <v>37</v>
      </c>
      <c r="AM23" s="107">
        <v>11856</v>
      </c>
      <c r="AN23" s="28">
        <f t="shared" si="16"/>
        <v>11893</v>
      </c>
      <c r="AO23" s="45">
        <f t="shared" si="17"/>
        <v>0.0031110737408559658</v>
      </c>
      <c r="AP23" s="76"/>
      <c r="AQ23" s="107">
        <v>48</v>
      </c>
      <c r="AR23" s="107">
        <v>10598</v>
      </c>
      <c r="AS23" s="28">
        <f t="shared" si="18"/>
        <v>10646</v>
      </c>
      <c r="AT23" s="45">
        <f t="shared" si="19"/>
        <v>0.0045087356753710315</v>
      </c>
      <c r="AU23" s="76"/>
      <c r="AV23" s="107">
        <v>49</v>
      </c>
      <c r="AW23" s="107">
        <v>11862</v>
      </c>
      <c r="AX23" s="28">
        <f t="shared" si="20"/>
        <v>11911</v>
      </c>
      <c r="AY23" s="45">
        <f t="shared" si="21"/>
        <v>0.004113844345562925</v>
      </c>
      <c r="AZ23" s="76"/>
      <c r="BA23" s="107">
        <v>82</v>
      </c>
      <c r="BB23" s="107">
        <v>13453</v>
      </c>
      <c r="BC23" s="28">
        <f t="shared" si="22"/>
        <v>13535</v>
      </c>
      <c r="BD23" s="45">
        <f t="shared" si="23"/>
        <v>0.006058367196158108</v>
      </c>
      <c r="BE23" s="76"/>
      <c r="BF23" s="107">
        <v>64</v>
      </c>
      <c r="BG23" s="107">
        <v>15178</v>
      </c>
      <c r="BH23" s="28">
        <f t="shared" si="25"/>
        <v>15242</v>
      </c>
      <c r="BI23" s="45">
        <f t="shared" si="26"/>
        <v>0.00419892402571841</v>
      </c>
      <c r="BJ23" s="121"/>
      <c r="BL23" s="199">
        <f ca="1" t="shared" si="24"/>
        <v>452</v>
      </c>
      <c r="BM23" s="181">
        <f ca="1" t="shared" si="24"/>
        <v>146206</v>
      </c>
      <c r="BN23" s="28">
        <f t="shared" si="27"/>
        <v>146658</v>
      </c>
      <c r="BO23" s="45">
        <f t="shared" si="28"/>
        <v>0.003082000300017728</v>
      </c>
      <c r="BP23" s="151"/>
      <c r="BR23" s="61">
        <f t="shared" si="0"/>
      </c>
    </row>
    <row r="24" spans="2:70" ht="12" customHeight="1">
      <c r="B24" s="43" t="s">
        <v>9</v>
      </c>
      <c r="C24" s="107">
        <v>21</v>
      </c>
      <c r="D24" s="107">
        <v>3701</v>
      </c>
      <c r="E24" s="28">
        <f t="shared" si="2"/>
        <v>3722</v>
      </c>
      <c r="F24" s="45">
        <f t="shared" si="3"/>
        <v>0.005642127888232133</v>
      </c>
      <c r="H24" s="107">
        <v>16</v>
      </c>
      <c r="I24" s="107">
        <v>2820</v>
      </c>
      <c r="J24" s="28">
        <f t="shared" si="4"/>
        <v>2836</v>
      </c>
      <c r="K24" s="45">
        <f t="shared" si="5"/>
        <v>0.005641748942172073</v>
      </c>
      <c r="M24" s="107">
        <v>18</v>
      </c>
      <c r="N24" s="107">
        <v>3255</v>
      </c>
      <c r="O24" s="28">
        <f t="shared" si="6"/>
        <v>3273</v>
      </c>
      <c r="P24" s="45">
        <f t="shared" si="7"/>
        <v>0.005499541704857928</v>
      </c>
      <c r="R24" s="107">
        <v>6</v>
      </c>
      <c r="S24" s="107">
        <v>3237</v>
      </c>
      <c r="T24" s="28">
        <f t="shared" si="8"/>
        <v>3243</v>
      </c>
      <c r="U24" s="45">
        <f t="shared" si="9"/>
        <v>0.0018501387604070306</v>
      </c>
      <c r="W24" s="107">
        <v>4</v>
      </c>
      <c r="X24" s="107">
        <v>3197</v>
      </c>
      <c r="Y24" s="28">
        <f t="shared" si="10"/>
        <v>3201</v>
      </c>
      <c r="Z24" s="45">
        <f t="shared" si="11"/>
        <v>0.0012496094970321774</v>
      </c>
      <c r="AB24" s="107">
        <v>10</v>
      </c>
      <c r="AC24" s="107">
        <v>3765</v>
      </c>
      <c r="AD24" s="28">
        <f t="shared" si="12"/>
        <v>3775</v>
      </c>
      <c r="AE24" s="45">
        <f t="shared" si="13"/>
        <v>0.0026490066225165563</v>
      </c>
      <c r="AG24" s="107">
        <v>11</v>
      </c>
      <c r="AH24" s="107">
        <v>4268</v>
      </c>
      <c r="AI24" s="28">
        <f t="shared" si="14"/>
        <v>4279</v>
      </c>
      <c r="AJ24" s="45">
        <f t="shared" si="15"/>
        <v>0.002570694087403599</v>
      </c>
      <c r="AL24" s="107">
        <v>18</v>
      </c>
      <c r="AM24" s="107">
        <v>3867</v>
      </c>
      <c r="AN24" s="28">
        <f t="shared" si="16"/>
        <v>3885</v>
      </c>
      <c r="AO24" s="45">
        <f t="shared" si="17"/>
        <v>0.004633204633204633</v>
      </c>
      <c r="AP24" s="76"/>
      <c r="AQ24" s="107">
        <v>8</v>
      </c>
      <c r="AR24" s="107">
        <v>3684</v>
      </c>
      <c r="AS24" s="28">
        <f t="shared" si="18"/>
        <v>3692</v>
      </c>
      <c r="AT24" s="45">
        <f t="shared" si="19"/>
        <v>0.0021668472372697724</v>
      </c>
      <c r="AU24" s="76"/>
      <c r="AV24" s="107">
        <v>21</v>
      </c>
      <c r="AW24" s="107">
        <v>4204</v>
      </c>
      <c r="AX24" s="28">
        <f t="shared" si="20"/>
        <v>4225</v>
      </c>
      <c r="AY24" s="45">
        <f t="shared" si="21"/>
        <v>0.004970414201183432</v>
      </c>
      <c r="AZ24" s="76"/>
      <c r="BA24" s="107">
        <v>34</v>
      </c>
      <c r="BB24" s="107">
        <v>3587</v>
      </c>
      <c r="BC24" s="28">
        <f t="shared" si="22"/>
        <v>3621</v>
      </c>
      <c r="BD24" s="45">
        <f t="shared" si="23"/>
        <v>0.009389671361502348</v>
      </c>
      <c r="BE24" s="76"/>
      <c r="BF24" s="107">
        <v>17</v>
      </c>
      <c r="BG24" s="107">
        <v>3044</v>
      </c>
      <c r="BH24" s="28">
        <f t="shared" si="25"/>
        <v>3061</v>
      </c>
      <c r="BI24" s="45">
        <f t="shared" si="26"/>
        <v>0.00555374060764456</v>
      </c>
      <c r="BJ24" s="121"/>
      <c r="BL24" s="199">
        <f ca="1" t="shared" si="24"/>
        <v>184</v>
      </c>
      <c r="BM24" s="181">
        <f ca="1" t="shared" si="24"/>
        <v>42629</v>
      </c>
      <c r="BN24" s="28">
        <f t="shared" si="27"/>
        <v>42813</v>
      </c>
      <c r="BO24" s="45">
        <f t="shared" si="28"/>
        <v>0.004297760026160278</v>
      </c>
      <c r="BP24" s="151"/>
      <c r="BR24" s="61">
        <f t="shared" si="0"/>
      </c>
    </row>
    <row r="25" spans="2:70" ht="12" customHeight="1">
      <c r="B25" s="43" t="s">
        <v>10</v>
      </c>
      <c r="C25" s="107">
        <v>7</v>
      </c>
      <c r="D25" s="107">
        <v>1657</v>
      </c>
      <c r="E25" s="28">
        <f t="shared" si="2"/>
        <v>1664</v>
      </c>
      <c r="F25" s="45">
        <f t="shared" si="3"/>
        <v>0.004206730769230769</v>
      </c>
      <c r="H25" s="107">
        <v>3</v>
      </c>
      <c r="I25" s="107">
        <v>1188</v>
      </c>
      <c r="J25" s="28">
        <f t="shared" si="4"/>
        <v>1191</v>
      </c>
      <c r="K25" s="45">
        <f t="shared" si="5"/>
        <v>0.0025188916876574307</v>
      </c>
      <c r="M25" s="107">
        <v>1</v>
      </c>
      <c r="N25" s="107">
        <v>1213</v>
      </c>
      <c r="O25" s="28">
        <f t="shared" si="6"/>
        <v>1214</v>
      </c>
      <c r="P25" s="45">
        <f t="shared" si="7"/>
        <v>0.0008237232289950577</v>
      </c>
      <c r="R25" s="107">
        <v>2</v>
      </c>
      <c r="S25" s="107">
        <v>1307</v>
      </c>
      <c r="T25" s="28">
        <f t="shared" si="8"/>
        <v>1309</v>
      </c>
      <c r="U25" s="45">
        <f t="shared" si="9"/>
        <v>0.0015278838808250573</v>
      </c>
      <c r="W25" s="107">
        <v>8</v>
      </c>
      <c r="X25" s="107">
        <v>1089</v>
      </c>
      <c r="Y25" s="28">
        <f t="shared" si="10"/>
        <v>1097</v>
      </c>
      <c r="Z25" s="45">
        <f t="shared" si="11"/>
        <v>0.007292616226071103</v>
      </c>
      <c r="AB25" s="107">
        <v>1</v>
      </c>
      <c r="AC25" s="107">
        <v>1298</v>
      </c>
      <c r="AD25" s="28">
        <f t="shared" si="12"/>
        <v>1299</v>
      </c>
      <c r="AE25" s="45">
        <f t="shared" si="13"/>
        <v>0.0007698229407236335</v>
      </c>
      <c r="AG25" s="107">
        <v>7</v>
      </c>
      <c r="AH25" s="107">
        <v>1456</v>
      </c>
      <c r="AI25" s="28">
        <f t="shared" si="14"/>
        <v>1463</v>
      </c>
      <c r="AJ25" s="45">
        <f t="shared" si="15"/>
        <v>0.004784688995215311</v>
      </c>
      <c r="AL25" s="107">
        <v>2</v>
      </c>
      <c r="AM25" s="107">
        <v>1240</v>
      </c>
      <c r="AN25" s="28">
        <f t="shared" si="16"/>
        <v>1242</v>
      </c>
      <c r="AO25" s="45">
        <f t="shared" si="17"/>
        <v>0.001610305958132045</v>
      </c>
      <c r="AP25" s="76"/>
      <c r="AQ25" s="107">
        <v>4</v>
      </c>
      <c r="AR25" s="107">
        <v>1222</v>
      </c>
      <c r="AS25" s="28">
        <f t="shared" si="18"/>
        <v>1226</v>
      </c>
      <c r="AT25" s="45">
        <f t="shared" si="19"/>
        <v>0.0032626427406199023</v>
      </c>
      <c r="AU25" s="76"/>
      <c r="AV25" s="107">
        <v>5</v>
      </c>
      <c r="AW25" s="107">
        <v>1254</v>
      </c>
      <c r="AX25" s="28">
        <f t="shared" si="20"/>
        <v>1259</v>
      </c>
      <c r="AY25" s="45">
        <f t="shared" si="21"/>
        <v>0.003971405877680699</v>
      </c>
      <c r="AZ25" s="76"/>
      <c r="BA25" s="107">
        <v>10</v>
      </c>
      <c r="BB25" s="107">
        <v>1249</v>
      </c>
      <c r="BC25" s="28">
        <f t="shared" si="22"/>
        <v>1259</v>
      </c>
      <c r="BD25" s="45">
        <f t="shared" si="23"/>
        <v>0.007942811755361398</v>
      </c>
      <c r="BE25" s="76"/>
      <c r="BF25" s="107">
        <v>20</v>
      </c>
      <c r="BG25" s="107">
        <v>1379</v>
      </c>
      <c r="BH25" s="28">
        <f t="shared" si="25"/>
        <v>1399</v>
      </c>
      <c r="BI25" s="45">
        <f t="shared" si="26"/>
        <v>0.014295925661186561</v>
      </c>
      <c r="BJ25" s="121"/>
      <c r="BL25" s="199">
        <f ca="1" t="shared" si="24"/>
        <v>70</v>
      </c>
      <c r="BM25" s="181">
        <f ca="1" t="shared" si="24"/>
        <v>15552</v>
      </c>
      <c r="BN25" s="28">
        <f t="shared" si="27"/>
        <v>15622</v>
      </c>
      <c r="BO25" s="45">
        <f t="shared" si="28"/>
        <v>0.004480860325182435</v>
      </c>
      <c r="BP25" s="151"/>
      <c r="BR25" s="61">
        <f t="shared" si="0"/>
      </c>
    </row>
    <row r="26" spans="2:70" ht="12" customHeight="1">
      <c r="B26" s="43" t="s">
        <v>11</v>
      </c>
      <c r="C26" s="107">
        <v>43</v>
      </c>
      <c r="D26" s="107">
        <v>5174</v>
      </c>
      <c r="E26" s="28">
        <f t="shared" si="2"/>
        <v>5217</v>
      </c>
      <c r="F26" s="45">
        <f t="shared" si="3"/>
        <v>0.008242284838029518</v>
      </c>
      <c r="H26" s="107">
        <v>48</v>
      </c>
      <c r="I26" s="107">
        <v>5894</v>
      </c>
      <c r="J26" s="28">
        <f t="shared" si="4"/>
        <v>5942</v>
      </c>
      <c r="K26" s="45">
        <f t="shared" si="5"/>
        <v>0.008078088185796028</v>
      </c>
      <c r="M26" s="107">
        <v>9</v>
      </c>
      <c r="N26" s="107">
        <v>4083</v>
      </c>
      <c r="O26" s="28">
        <f t="shared" si="6"/>
        <v>4092</v>
      </c>
      <c r="P26" s="45">
        <f t="shared" si="7"/>
        <v>0.0021994134897360706</v>
      </c>
      <c r="R26" s="107">
        <v>13</v>
      </c>
      <c r="S26" s="107">
        <v>4335</v>
      </c>
      <c r="T26" s="28">
        <f t="shared" si="8"/>
        <v>4348</v>
      </c>
      <c r="U26" s="45">
        <f t="shared" si="9"/>
        <v>0.002989880404783809</v>
      </c>
      <c r="W26" s="107">
        <v>22</v>
      </c>
      <c r="X26" s="107">
        <v>3736</v>
      </c>
      <c r="Y26" s="28">
        <f t="shared" si="10"/>
        <v>3758</v>
      </c>
      <c r="Z26" s="45">
        <f t="shared" si="11"/>
        <v>0.005854177754124534</v>
      </c>
      <c r="AB26" s="107">
        <v>8</v>
      </c>
      <c r="AC26" s="107">
        <v>4709</v>
      </c>
      <c r="AD26" s="28">
        <f t="shared" si="12"/>
        <v>4717</v>
      </c>
      <c r="AE26" s="45">
        <f t="shared" si="13"/>
        <v>0.0016959932160271359</v>
      </c>
      <c r="AG26" s="107">
        <v>17</v>
      </c>
      <c r="AH26" s="107">
        <v>4720</v>
      </c>
      <c r="AI26" s="28">
        <f t="shared" si="14"/>
        <v>4737</v>
      </c>
      <c r="AJ26" s="45">
        <f t="shared" si="15"/>
        <v>0.0035887692632467806</v>
      </c>
      <c r="AL26" s="107">
        <v>21</v>
      </c>
      <c r="AM26" s="107">
        <v>4522</v>
      </c>
      <c r="AN26" s="28">
        <f t="shared" si="16"/>
        <v>4543</v>
      </c>
      <c r="AO26" s="45">
        <f t="shared" si="17"/>
        <v>0.004622496147919877</v>
      </c>
      <c r="AP26" s="76"/>
      <c r="AQ26" s="107">
        <v>30</v>
      </c>
      <c r="AR26" s="107">
        <v>5198</v>
      </c>
      <c r="AS26" s="28">
        <f t="shared" si="18"/>
        <v>5228</v>
      </c>
      <c r="AT26" s="45">
        <f t="shared" si="19"/>
        <v>0.005738332058148432</v>
      </c>
      <c r="AU26" s="76"/>
      <c r="AV26" s="107">
        <v>31</v>
      </c>
      <c r="AW26" s="107">
        <v>5164</v>
      </c>
      <c r="AX26" s="28">
        <f t="shared" si="20"/>
        <v>5195</v>
      </c>
      <c r="AY26" s="45">
        <f t="shared" si="21"/>
        <v>0.005967276227141482</v>
      </c>
      <c r="AZ26" s="76"/>
      <c r="BA26" s="107">
        <v>41</v>
      </c>
      <c r="BB26" s="107">
        <v>6800</v>
      </c>
      <c r="BC26" s="28">
        <f t="shared" si="22"/>
        <v>6841</v>
      </c>
      <c r="BD26" s="45">
        <f t="shared" si="23"/>
        <v>0.005993275836865955</v>
      </c>
      <c r="BE26" s="76"/>
      <c r="BF26" s="107">
        <v>40</v>
      </c>
      <c r="BG26" s="107">
        <v>4861</v>
      </c>
      <c r="BH26" s="28">
        <f t="shared" si="25"/>
        <v>4901</v>
      </c>
      <c r="BI26" s="45">
        <f t="shared" si="26"/>
        <v>0.008161599673536014</v>
      </c>
      <c r="BJ26" s="121"/>
      <c r="BL26" s="199">
        <f ca="1" t="shared" si="24"/>
        <v>323</v>
      </c>
      <c r="BM26" s="181">
        <f ca="1" t="shared" si="24"/>
        <v>59196</v>
      </c>
      <c r="BN26" s="28">
        <f t="shared" si="27"/>
        <v>59519</v>
      </c>
      <c r="BO26" s="45">
        <f t="shared" si="28"/>
        <v>0.005426838488549875</v>
      </c>
      <c r="BP26" s="151"/>
      <c r="BR26" s="61">
        <f t="shared" si="0"/>
      </c>
    </row>
    <row r="27" spans="2:70" ht="6" customHeight="1">
      <c r="B27" s="41"/>
      <c r="C27" s="33"/>
      <c r="D27" s="120"/>
      <c r="E27" s="120"/>
      <c r="F27" s="122"/>
      <c r="H27" s="33"/>
      <c r="I27" s="120"/>
      <c r="J27" s="120"/>
      <c r="K27" s="122"/>
      <c r="M27" s="33"/>
      <c r="N27" s="120"/>
      <c r="O27" s="120"/>
      <c r="P27" s="122"/>
      <c r="R27" s="33"/>
      <c r="S27" s="120"/>
      <c r="T27" s="120"/>
      <c r="U27" s="122"/>
      <c r="W27" s="33"/>
      <c r="X27" s="120"/>
      <c r="Y27" s="120"/>
      <c r="Z27" s="122"/>
      <c r="AB27" s="33"/>
      <c r="AC27" s="120"/>
      <c r="AD27" s="120"/>
      <c r="AE27" s="122"/>
      <c r="AG27" s="33"/>
      <c r="AH27" s="120"/>
      <c r="AI27" s="120"/>
      <c r="AJ27" s="122"/>
      <c r="AL27" s="33"/>
      <c r="AM27" s="120"/>
      <c r="AN27" s="120"/>
      <c r="AO27" s="122"/>
      <c r="AP27" s="122"/>
      <c r="AQ27" s="33"/>
      <c r="AR27" s="120"/>
      <c r="AS27" s="120"/>
      <c r="AT27" s="122"/>
      <c r="AU27" s="122"/>
      <c r="AV27" s="33"/>
      <c r="AW27" s="120"/>
      <c r="AX27" s="120"/>
      <c r="AY27" s="122"/>
      <c r="AZ27" s="122"/>
      <c r="BA27" s="33"/>
      <c r="BB27" s="120"/>
      <c r="BC27" s="120"/>
      <c r="BD27" s="122"/>
      <c r="BE27" s="122"/>
      <c r="BF27" s="33"/>
      <c r="BG27" s="120"/>
      <c r="BH27" s="120"/>
      <c r="BI27" s="122"/>
      <c r="BJ27" s="119"/>
      <c r="BL27" s="150"/>
      <c r="BM27" s="120"/>
      <c r="BN27" s="120"/>
      <c r="BO27" s="122"/>
      <c r="BP27" s="153"/>
      <c r="BR27" s="61">
        <f t="shared" si="0"/>
      </c>
    </row>
    <row r="28" spans="2:70" ht="12" customHeight="1">
      <c r="B28" s="42" t="s">
        <v>12</v>
      </c>
      <c r="C28" s="81">
        <f>SUM(C29:C53)</f>
        <v>803</v>
      </c>
      <c r="D28" s="81">
        <f>SUM(D29:D53)</f>
        <v>14155</v>
      </c>
      <c r="E28" s="28">
        <f>C28+D28</f>
        <v>14958</v>
      </c>
      <c r="F28" s="29">
        <f>_xlfn.IFERROR(C28/E28,"n. a.")</f>
        <v>0.05368364754646343</v>
      </c>
      <c r="H28" s="81">
        <f>SUM(H29:H53)</f>
        <v>541</v>
      </c>
      <c r="I28" s="81">
        <f>SUM(I29:I53)</f>
        <v>12179</v>
      </c>
      <c r="J28" s="28">
        <f>H28+I28</f>
        <v>12720</v>
      </c>
      <c r="K28" s="29">
        <f>_xlfn.IFERROR(H28/J28,"n. a.")</f>
        <v>0.0425314465408805</v>
      </c>
      <c r="M28" s="81">
        <f>SUM(M29:M53)</f>
        <v>530</v>
      </c>
      <c r="N28" s="81">
        <f>SUM(N29:N53)</f>
        <v>13764</v>
      </c>
      <c r="O28" s="28">
        <f>M28+N28</f>
        <v>14294</v>
      </c>
      <c r="P28" s="29">
        <f>_xlfn.IFERROR(M28/O28,"n. a.")</f>
        <v>0.03707849447320554</v>
      </c>
      <c r="R28" s="81">
        <f>SUM(R29:R53)</f>
        <v>477</v>
      </c>
      <c r="S28" s="81">
        <f>SUM(S29:S53)</f>
        <v>14608</v>
      </c>
      <c r="T28" s="28">
        <f>R28+S28</f>
        <v>15085</v>
      </c>
      <c r="U28" s="29">
        <f>_xlfn.IFERROR(R28/T28,"n. a.")</f>
        <v>0.031620815379516075</v>
      </c>
      <c r="W28" s="81">
        <f>SUM(W29:W53)</f>
        <v>610</v>
      </c>
      <c r="X28" s="81">
        <f>SUM(X29:X53)</f>
        <v>14274</v>
      </c>
      <c r="Y28" s="28">
        <f>W28+X28</f>
        <v>14884</v>
      </c>
      <c r="Z28" s="29">
        <f>_xlfn.IFERROR(W28/Y28,"n. a.")</f>
        <v>0.040983606557377046</v>
      </c>
      <c r="AB28" s="81">
        <f>SUM(AB29:AB53)</f>
        <v>330</v>
      </c>
      <c r="AC28" s="81">
        <f>SUM(AC29:AC53)</f>
        <v>14325</v>
      </c>
      <c r="AD28" s="28">
        <f>AB28+AC28</f>
        <v>14655</v>
      </c>
      <c r="AE28" s="29">
        <f>_xlfn.IFERROR(AB28/AD28,"n. a.")</f>
        <v>0.022517911975435005</v>
      </c>
      <c r="AG28" s="81">
        <f>SUM(AG29:AG53)</f>
        <v>314</v>
      </c>
      <c r="AH28" s="81">
        <f>SUM(AH29:AH53)</f>
        <v>16014</v>
      </c>
      <c r="AI28" s="28">
        <f>AG28+AH28</f>
        <v>16328</v>
      </c>
      <c r="AJ28" s="29">
        <f>_xlfn.IFERROR(AG28/AI28,"n. a.")</f>
        <v>0.019230769230769232</v>
      </c>
      <c r="AL28" s="81">
        <f>SUM(AL29:AL53)</f>
        <v>449</v>
      </c>
      <c r="AM28" s="81">
        <f>SUM(AM29:AM53)</f>
        <v>16616</v>
      </c>
      <c r="AN28" s="28">
        <f>AL28+AM28</f>
        <v>17065</v>
      </c>
      <c r="AO28" s="29">
        <f>_xlfn.IFERROR(AL28/AN28,"n. a.")</f>
        <v>0.026311163199531203</v>
      </c>
      <c r="AP28" s="76"/>
      <c r="AQ28" s="81">
        <f>SUM(AQ29:AQ53)</f>
        <v>459</v>
      </c>
      <c r="AR28" s="81">
        <f>SUM(AR29:AR53)</f>
        <v>13893</v>
      </c>
      <c r="AS28" s="28">
        <f>AQ28+AR28</f>
        <v>14352</v>
      </c>
      <c r="AT28" s="29">
        <f>_xlfn.IFERROR(AQ28/AS28,"n. a.")</f>
        <v>0.03198160535117057</v>
      </c>
      <c r="AU28" s="76"/>
      <c r="AV28" s="81">
        <f>SUM(AV29:AV53)</f>
        <v>458</v>
      </c>
      <c r="AW28" s="81">
        <f>SUM(AW29:AW53)</f>
        <v>13308</v>
      </c>
      <c r="AX28" s="28">
        <f>AV28+AW28</f>
        <v>13766</v>
      </c>
      <c r="AY28" s="29">
        <f>_xlfn.IFERROR(AV28/AX28,"n. a.")</f>
        <v>0.03327037628940869</v>
      </c>
      <c r="AZ28" s="76"/>
      <c r="BA28" s="81">
        <f>SUM(BA29:BA53)</f>
        <v>543</v>
      </c>
      <c r="BB28" s="81">
        <f>SUM(BB29:BB53)</f>
        <v>13201</v>
      </c>
      <c r="BC28" s="28">
        <f>BA28+BB28</f>
        <v>13744</v>
      </c>
      <c r="BD28" s="29">
        <f>_xlfn.IFERROR(BA28/BC28,"n. a.")</f>
        <v>0.0395081490104773</v>
      </c>
      <c r="BE28" s="76"/>
      <c r="BF28" s="81">
        <f>SUM(BF29:BF53)</f>
        <v>471</v>
      </c>
      <c r="BG28" s="81">
        <f>SUM(BG29:BG53)</f>
        <v>12207</v>
      </c>
      <c r="BH28" s="28">
        <f>BF28+BG28</f>
        <v>12678</v>
      </c>
      <c r="BI28" s="29">
        <f>_xlfn.IFERROR(BF28/BH28,"n. a.")</f>
        <v>0.0371509701845717</v>
      </c>
      <c r="BJ28" s="116"/>
      <c r="BL28" s="197">
        <f>SUM(BL29:BL53)</f>
        <v>5985</v>
      </c>
      <c r="BM28" s="81">
        <f>SUM(BM29:BM53)</f>
        <v>168544</v>
      </c>
      <c r="BN28" s="28">
        <f>BL28+BM28</f>
        <v>174529</v>
      </c>
      <c r="BO28" s="29">
        <f>_xlfn.IFERROR(BL28/BN28,"n. a.")</f>
        <v>0.03429229526325138</v>
      </c>
      <c r="BP28" s="148"/>
      <c r="BR28" s="61">
        <f t="shared" si="0"/>
      </c>
    </row>
    <row r="29" spans="2:70" ht="12" customHeight="1">
      <c r="B29" s="43" t="s">
        <v>234</v>
      </c>
      <c r="C29" s="107">
        <v>0</v>
      </c>
      <c r="D29" s="107">
        <v>0</v>
      </c>
      <c r="E29" s="28">
        <f aca="true" t="shared" si="29" ref="E29:E52">SUM(C29:D29)</f>
        <v>0</v>
      </c>
      <c r="F29" s="45" t="str">
        <f aca="true" t="shared" si="30" ref="F29:F52">_xlfn.IFERROR(C29/E29,"n. a.")</f>
        <v>n. a.</v>
      </c>
      <c r="H29" s="107">
        <v>0</v>
      </c>
      <c r="I29" s="107">
        <v>1</v>
      </c>
      <c r="J29" s="28">
        <f aca="true" t="shared" si="31" ref="J29:J52">H29+I29</f>
        <v>1</v>
      </c>
      <c r="K29" s="45">
        <f aca="true" t="shared" si="32" ref="K29:K52">_xlfn.IFERROR(H29/J29,"n. a.")</f>
        <v>0</v>
      </c>
      <c r="M29" s="107">
        <v>0</v>
      </c>
      <c r="N29" s="107">
        <v>0</v>
      </c>
      <c r="O29" s="28">
        <f aca="true" t="shared" si="33" ref="O29:O52">M29+N29</f>
        <v>0</v>
      </c>
      <c r="P29" s="45" t="str">
        <f aca="true" t="shared" si="34" ref="P29:P52">_xlfn.IFERROR(M29/O29,"n. a.")</f>
        <v>n. a.</v>
      </c>
      <c r="R29" s="107">
        <v>0</v>
      </c>
      <c r="S29" s="107">
        <v>0</v>
      </c>
      <c r="T29" s="28">
        <f aca="true" t="shared" si="35" ref="T29:T52">R29+S29</f>
        <v>0</v>
      </c>
      <c r="U29" s="45" t="str">
        <f aca="true" t="shared" si="36" ref="U29:U52">_xlfn.IFERROR(R29/T29,"n. a.")</f>
        <v>n. a.</v>
      </c>
      <c r="W29" s="107">
        <v>0</v>
      </c>
      <c r="X29" s="107">
        <v>0</v>
      </c>
      <c r="Y29" s="28">
        <f aca="true" t="shared" si="37" ref="Y29:Y52">W29+X29</f>
        <v>0</v>
      </c>
      <c r="Z29" s="45" t="str">
        <f aca="true" t="shared" si="38" ref="Z29:Z52">_xlfn.IFERROR(W29/Y29,"n. a.")</f>
        <v>n. a.</v>
      </c>
      <c r="AB29" s="107">
        <v>0</v>
      </c>
      <c r="AC29" s="107">
        <v>0</v>
      </c>
      <c r="AD29" s="28">
        <f aca="true" t="shared" si="39" ref="AD29:AD52">AB29+AC29</f>
        <v>0</v>
      </c>
      <c r="AE29" s="45" t="str">
        <f aca="true" t="shared" si="40" ref="AE29:AE52">_xlfn.IFERROR(AB29/AD29,"n. a.")</f>
        <v>n. a.</v>
      </c>
      <c r="AG29" s="107">
        <v>0</v>
      </c>
      <c r="AH29" s="107">
        <v>0</v>
      </c>
      <c r="AI29" s="28">
        <f aca="true" t="shared" si="41" ref="AI29:AI52">AG29+AH29</f>
        <v>0</v>
      </c>
      <c r="AJ29" s="45" t="str">
        <f aca="true" t="shared" si="42" ref="AJ29:AJ52">_xlfn.IFERROR(AG29/AI29,"n. a.")</f>
        <v>n. a.</v>
      </c>
      <c r="AL29" s="107">
        <v>0</v>
      </c>
      <c r="AM29" s="107">
        <v>2</v>
      </c>
      <c r="AN29" s="28">
        <f aca="true" t="shared" si="43" ref="AN29:AN52">AL29+AM29</f>
        <v>2</v>
      </c>
      <c r="AO29" s="45">
        <f aca="true" t="shared" si="44" ref="AO29:AO52">_xlfn.IFERROR(AL29/AN29,"n. a.")</f>
        <v>0</v>
      </c>
      <c r="AP29" s="76"/>
      <c r="AQ29" s="107">
        <v>0</v>
      </c>
      <c r="AR29" s="107">
        <v>0</v>
      </c>
      <c r="AS29" s="28">
        <f aca="true" t="shared" si="45" ref="AS29:AS52">AQ29+AR29</f>
        <v>0</v>
      </c>
      <c r="AT29" s="45" t="str">
        <f aca="true" t="shared" si="46" ref="AT29:AT52">_xlfn.IFERROR(AQ29/AS29,"n. a.")</f>
        <v>n. a.</v>
      </c>
      <c r="AU29" s="76"/>
      <c r="AV29" s="107">
        <v>0</v>
      </c>
      <c r="AW29" s="107">
        <v>0</v>
      </c>
      <c r="AX29" s="28">
        <f aca="true" t="shared" si="47" ref="AX29:AX52">AV29+AW29</f>
        <v>0</v>
      </c>
      <c r="AY29" s="45" t="str">
        <f aca="true" t="shared" si="48" ref="AY29:AY52">_xlfn.IFERROR(AV29/AX29,"n. a.")</f>
        <v>n. a.</v>
      </c>
      <c r="AZ29" s="76"/>
      <c r="BA29" s="107">
        <v>0</v>
      </c>
      <c r="BB29" s="107">
        <v>0</v>
      </c>
      <c r="BC29" s="28">
        <f aca="true" t="shared" si="49" ref="BC29:BC52">BA29+BB29</f>
        <v>0</v>
      </c>
      <c r="BD29" s="45" t="str">
        <f aca="true" t="shared" si="50" ref="BD29:BD52">_xlfn.IFERROR(BA29/BC29,"n. a.")</f>
        <v>n. a.</v>
      </c>
      <c r="BE29" s="76"/>
      <c r="BF29" s="107">
        <v>0</v>
      </c>
      <c r="BG29" s="107">
        <v>0</v>
      </c>
      <c r="BH29" s="28">
        <f aca="true" t="shared" si="51" ref="BH29:BH52">BF29+BG29</f>
        <v>0</v>
      </c>
      <c r="BI29" s="45" t="str">
        <f aca="true" t="shared" si="52" ref="BI29:BI52">_xlfn.IFERROR(BF29/BH29,"n. a.")</f>
        <v>n. a.</v>
      </c>
      <c r="BJ29" s="121"/>
      <c r="BL29" s="199">
        <f aca="true" ca="1" t="shared" si="53" ref="BL29:BM51">_xlfn.SUMIFS(INDIRECT("C"&amp;MATCH($B29,$B$14:$B$290,0)+13&amp;":"&amp;$BN$1&amp;MATCH($B29,$B$14:$B$290,0)+13),INDIRECT("C6:"&amp;$BN$1&amp;"6"),BL$6)</f>
        <v>0</v>
      </c>
      <c r="BM29" s="181">
        <f ca="1" t="shared" si="53"/>
        <v>3</v>
      </c>
      <c r="BN29" s="28">
        <f aca="true" t="shared" si="54" ref="BN29:BN52">BL29+BM29</f>
        <v>3</v>
      </c>
      <c r="BO29" s="45">
        <f aca="true" t="shared" si="55" ref="BO29:BO52">_xlfn.IFERROR(BL29/BN29,"n. a.")</f>
        <v>0</v>
      </c>
      <c r="BP29" s="151"/>
      <c r="BR29" s="61">
        <f t="shared" si="0"/>
      </c>
    </row>
    <row r="30" spans="2:70" ht="12" customHeight="1">
      <c r="B30" s="43" t="s">
        <v>59</v>
      </c>
      <c r="C30" s="107">
        <v>0</v>
      </c>
      <c r="D30" s="107">
        <v>30</v>
      </c>
      <c r="E30" s="28">
        <f t="shared" si="29"/>
        <v>30</v>
      </c>
      <c r="F30" s="45">
        <f t="shared" si="30"/>
        <v>0</v>
      </c>
      <c r="H30" s="107">
        <v>0</v>
      </c>
      <c r="I30" s="107">
        <v>13</v>
      </c>
      <c r="J30" s="28">
        <f t="shared" si="31"/>
        <v>13</v>
      </c>
      <c r="K30" s="45">
        <f t="shared" si="32"/>
        <v>0</v>
      </c>
      <c r="M30" s="107">
        <v>1</v>
      </c>
      <c r="N30" s="107">
        <v>21</v>
      </c>
      <c r="O30" s="28">
        <f t="shared" si="33"/>
        <v>22</v>
      </c>
      <c r="P30" s="45">
        <f t="shared" si="34"/>
        <v>0.045454545454545456</v>
      </c>
      <c r="R30" s="107">
        <v>0</v>
      </c>
      <c r="S30" s="107">
        <v>22</v>
      </c>
      <c r="T30" s="28">
        <f t="shared" si="35"/>
        <v>22</v>
      </c>
      <c r="U30" s="45">
        <f t="shared" si="36"/>
        <v>0</v>
      </c>
      <c r="W30" s="107">
        <v>0</v>
      </c>
      <c r="X30" s="107">
        <v>23</v>
      </c>
      <c r="Y30" s="28">
        <f t="shared" si="37"/>
        <v>23</v>
      </c>
      <c r="Z30" s="45">
        <f t="shared" si="38"/>
        <v>0</v>
      </c>
      <c r="AB30" s="107">
        <v>0</v>
      </c>
      <c r="AC30" s="107">
        <v>22</v>
      </c>
      <c r="AD30" s="28">
        <f t="shared" si="39"/>
        <v>22</v>
      </c>
      <c r="AE30" s="45">
        <f t="shared" si="40"/>
        <v>0</v>
      </c>
      <c r="AG30" s="107">
        <v>0</v>
      </c>
      <c r="AH30" s="107">
        <v>24</v>
      </c>
      <c r="AI30" s="28">
        <f t="shared" si="41"/>
        <v>24</v>
      </c>
      <c r="AJ30" s="45">
        <f t="shared" si="42"/>
        <v>0</v>
      </c>
      <c r="AL30" s="107">
        <v>3</v>
      </c>
      <c r="AM30" s="107">
        <v>38</v>
      </c>
      <c r="AN30" s="28">
        <f t="shared" si="43"/>
        <v>41</v>
      </c>
      <c r="AO30" s="45">
        <f t="shared" si="44"/>
        <v>0.07317073170731707</v>
      </c>
      <c r="AP30" s="76"/>
      <c r="AQ30" s="107">
        <v>0</v>
      </c>
      <c r="AR30" s="107">
        <v>50</v>
      </c>
      <c r="AS30" s="28">
        <f t="shared" si="45"/>
        <v>50</v>
      </c>
      <c r="AT30" s="45">
        <f t="shared" si="46"/>
        <v>0</v>
      </c>
      <c r="AU30" s="76"/>
      <c r="AV30" s="107">
        <v>0</v>
      </c>
      <c r="AW30" s="107">
        <v>21</v>
      </c>
      <c r="AX30" s="28">
        <f t="shared" si="47"/>
        <v>21</v>
      </c>
      <c r="AY30" s="45">
        <f t="shared" si="48"/>
        <v>0</v>
      </c>
      <c r="AZ30" s="76"/>
      <c r="BA30" s="107">
        <v>2</v>
      </c>
      <c r="BB30" s="107">
        <v>26</v>
      </c>
      <c r="BC30" s="28">
        <f t="shared" si="49"/>
        <v>28</v>
      </c>
      <c r="BD30" s="45">
        <f t="shared" si="50"/>
        <v>0.07142857142857142</v>
      </c>
      <c r="BE30" s="76"/>
      <c r="BF30" s="107">
        <v>0</v>
      </c>
      <c r="BG30" s="107">
        <v>21</v>
      </c>
      <c r="BH30" s="28">
        <f t="shared" si="51"/>
        <v>21</v>
      </c>
      <c r="BI30" s="45">
        <f t="shared" si="52"/>
        <v>0</v>
      </c>
      <c r="BJ30" s="121"/>
      <c r="BL30" s="199">
        <f ca="1" t="shared" si="53"/>
        <v>6</v>
      </c>
      <c r="BM30" s="181">
        <f ca="1" t="shared" si="53"/>
        <v>311</v>
      </c>
      <c r="BN30" s="28">
        <f t="shared" si="54"/>
        <v>317</v>
      </c>
      <c r="BO30" s="45">
        <f t="shared" si="55"/>
        <v>0.01892744479495268</v>
      </c>
      <c r="BP30" s="151"/>
      <c r="BR30" s="61">
        <f t="shared" si="0"/>
      </c>
    </row>
    <row r="31" spans="2:70" ht="12" customHeight="1">
      <c r="B31" s="43" t="s">
        <v>244</v>
      </c>
      <c r="C31" s="107">
        <v>0</v>
      </c>
      <c r="D31" s="107">
        <v>0</v>
      </c>
      <c r="E31" s="28">
        <f t="shared" si="29"/>
        <v>0</v>
      </c>
      <c r="F31" s="45" t="str">
        <f t="shared" si="30"/>
        <v>n. a.</v>
      </c>
      <c r="H31" s="107">
        <v>0</v>
      </c>
      <c r="I31" s="107">
        <v>1</v>
      </c>
      <c r="J31" s="28">
        <f t="shared" si="31"/>
        <v>1</v>
      </c>
      <c r="K31" s="45">
        <f t="shared" si="32"/>
        <v>0</v>
      </c>
      <c r="M31" s="107">
        <v>0</v>
      </c>
      <c r="N31" s="107">
        <v>0</v>
      </c>
      <c r="O31" s="28">
        <f t="shared" si="33"/>
        <v>0</v>
      </c>
      <c r="P31" s="45" t="str">
        <f t="shared" si="34"/>
        <v>n. a.</v>
      </c>
      <c r="R31" s="107">
        <v>0</v>
      </c>
      <c r="S31" s="107">
        <v>0</v>
      </c>
      <c r="T31" s="28">
        <f t="shared" si="35"/>
        <v>0</v>
      </c>
      <c r="U31" s="45" t="str">
        <f t="shared" si="36"/>
        <v>n. a.</v>
      </c>
      <c r="W31" s="107">
        <v>0</v>
      </c>
      <c r="X31" s="107">
        <v>1</v>
      </c>
      <c r="Y31" s="28">
        <f t="shared" si="37"/>
        <v>1</v>
      </c>
      <c r="Z31" s="45">
        <f t="shared" si="38"/>
        <v>0</v>
      </c>
      <c r="AB31" s="107">
        <v>0</v>
      </c>
      <c r="AC31" s="107">
        <v>0</v>
      </c>
      <c r="AD31" s="28">
        <f t="shared" si="39"/>
        <v>0</v>
      </c>
      <c r="AE31" s="45" t="str">
        <f t="shared" si="40"/>
        <v>n. a.</v>
      </c>
      <c r="AG31" s="107">
        <v>0</v>
      </c>
      <c r="AH31" s="107">
        <v>1</v>
      </c>
      <c r="AI31" s="28">
        <f t="shared" si="41"/>
        <v>1</v>
      </c>
      <c r="AJ31" s="45">
        <f t="shared" si="42"/>
        <v>0</v>
      </c>
      <c r="AL31" s="107">
        <v>0</v>
      </c>
      <c r="AM31" s="107">
        <v>0</v>
      </c>
      <c r="AN31" s="28">
        <f t="shared" si="43"/>
        <v>0</v>
      </c>
      <c r="AO31" s="45" t="str">
        <f t="shared" si="44"/>
        <v>n. a.</v>
      </c>
      <c r="AP31" s="76"/>
      <c r="AQ31" s="107">
        <v>0</v>
      </c>
      <c r="AR31" s="107">
        <v>0</v>
      </c>
      <c r="AS31" s="28">
        <f t="shared" si="45"/>
        <v>0</v>
      </c>
      <c r="AT31" s="45" t="str">
        <f t="shared" si="46"/>
        <v>n. a.</v>
      </c>
      <c r="AU31" s="76"/>
      <c r="AV31" s="107">
        <v>0</v>
      </c>
      <c r="AW31" s="107">
        <v>1</v>
      </c>
      <c r="AX31" s="28">
        <f t="shared" si="47"/>
        <v>1</v>
      </c>
      <c r="AY31" s="45">
        <f t="shared" si="48"/>
        <v>0</v>
      </c>
      <c r="AZ31" s="76"/>
      <c r="BA31" s="107">
        <v>0</v>
      </c>
      <c r="BB31" s="107">
        <v>0</v>
      </c>
      <c r="BC31" s="28">
        <f t="shared" si="49"/>
        <v>0</v>
      </c>
      <c r="BD31" s="45" t="str">
        <f t="shared" si="50"/>
        <v>n. a.</v>
      </c>
      <c r="BE31" s="76"/>
      <c r="BF31" s="107">
        <v>0</v>
      </c>
      <c r="BG31" s="107">
        <v>0</v>
      </c>
      <c r="BH31" s="28">
        <f t="shared" si="51"/>
        <v>0</v>
      </c>
      <c r="BI31" s="45" t="str">
        <f t="shared" si="52"/>
        <v>n. a.</v>
      </c>
      <c r="BJ31" s="121"/>
      <c r="BL31" s="199">
        <f ca="1" t="shared" si="53"/>
        <v>0</v>
      </c>
      <c r="BM31" s="181">
        <f ca="1" t="shared" si="53"/>
        <v>4</v>
      </c>
      <c r="BN31" s="28">
        <f t="shared" si="54"/>
        <v>4</v>
      </c>
      <c r="BO31" s="45">
        <f t="shared" si="55"/>
        <v>0</v>
      </c>
      <c r="BP31" s="151"/>
      <c r="BR31" s="61">
        <f t="shared" si="0"/>
      </c>
    </row>
    <row r="32" spans="2:70" ht="12" customHeight="1">
      <c r="B32" s="43" t="s">
        <v>245</v>
      </c>
      <c r="C32" s="107">
        <v>0</v>
      </c>
      <c r="D32" s="107">
        <v>0</v>
      </c>
      <c r="E32" s="28">
        <f t="shared" si="29"/>
        <v>0</v>
      </c>
      <c r="F32" s="45" t="str">
        <f t="shared" si="30"/>
        <v>n. a.</v>
      </c>
      <c r="H32" s="107">
        <v>0</v>
      </c>
      <c r="I32" s="107">
        <v>0</v>
      </c>
      <c r="J32" s="28">
        <f t="shared" si="31"/>
        <v>0</v>
      </c>
      <c r="K32" s="45" t="str">
        <f t="shared" si="32"/>
        <v>n. a.</v>
      </c>
      <c r="M32" s="107">
        <v>0</v>
      </c>
      <c r="N32" s="107">
        <v>0</v>
      </c>
      <c r="O32" s="28">
        <f t="shared" si="33"/>
        <v>0</v>
      </c>
      <c r="P32" s="45" t="str">
        <f t="shared" si="34"/>
        <v>n. a.</v>
      </c>
      <c r="R32" s="107">
        <v>0</v>
      </c>
      <c r="S32" s="107">
        <v>0</v>
      </c>
      <c r="T32" s="28">
        <f t="shared" si="35"/>
        <v>0</v>
      </c>
      <c r="U32" s="45" t="str">
        <f t="shared" si="36"/>
        <v>n. a.</v>
      </c>
      <c r="W32" s="107">
        <v>0</v>
      </c>
      <c r="X32" s="107">
        <v>0</v>
      </c>
      <c r="Y32" s="28">
        <f t="shared" si="37"/>
        <v>0</v>
      </c>
      <c r="Z32" s="45" t="str">
        <f t="shared" si="38"/>
        <v>n. a.</v>
      </c>
      <c r="AB32" s="107">
        <v>0</v>
      </c>
      <c r="AC32" s="107">
        <v>0</v>
      </c>
      <c r="AD32" s="28">
        <f t="shared" si="39"/>
        <v>0</v>
      </c>
      <c r="AE32" s="45" t="str">
        <f t="shared" si="40"/>
        <v>n. a.</v>
      </c>
      <c r="AG32" s="107">
        <v>0</v>
      </c>
      <c r="AH32" s="107">
        <v>0</v>
      </c>
      <c r="AI32" s="28">
        <f t="shared" si="41"/>
        <v>0</v>
      </c>
      <c r="AJ32" s="45" t="str">
        <f t="shared" si="42"/>
        <v>n. a.</v>
      </c>
      <c r="AL32" s="107">
        <v>0</v>
      </c>
      <c r="AM32" s="107">
        <v>0</v>
      </c>
      <c r="AN32" s="28">
        <f t="shared" si="43"/>
        <v>0</v>
      </c>
      <c r="AO32" s="45" t="str">
        <f t="shared" si="44"/>
        <v>n. a.</v>
      </c>
      <c r="AP32" s="76"/>
      <c r="AQ32" s="107">
        <v>0</v>
      </c>
      <c r="AR32" s="107">
        <v>0</v>
      </c>
      <c r="AS32" s="28">
        <f t="shared" si="45"/>
        <v>0</v>
      </c>
      <c r="AT32" s="45" t="str">
        <f t="shared" si="46"/>
        <v>n. a.</v>
      </c>
      <c r="AU32" s="76"/>
      <c r="AV32" s="107">
        <v>0</v>
      </c>
      <c r="AW32" s="107">
        <v>0</v>
      </c>
      <c r="AX32" s="28">
        <f t="shared" si="47"/>
        <v>0</v>
      </c>
      <c r="AY32" s="45" t="str">
        <f t="shared" si="48"/>
        <v>n. a.</v>
      </c>
      <c r="AZ32" s="76"/>
      <c r="BA32" s="107">
        <v>0</v>
      </c>
      <c r="BB32" s="107">
        <v>0</v>
      </c>
      <c r="BC32" s="28">
        <f t="shared" si="49"/>
        <v>0</v>
      </c>
      <c r="BD32" s="45" t="str">
        <f t="shared" si="50"/>
        <v>n. a.</v>
      </c>
      <c r="BE32" s="76"/>
      <c r="BF32" s="107">
        <v>0</v>
      </c>
      <c r="BG32" s="107">
        <v>0</v>
      </c>
      <c r="BH32" s="28">
        <f t="shared" si="51"/>
        <v>0</v>
      </c>
      <c r="BI32" s="45" t="str">
        <f t="shared" si="52"/>
        <v>n. a.</v>
      </c>
      <c r="BJ32" s="121"/>
      <c r="BL32" s="199">
        <f ca="1" t="shared" si="53"/>
        <v>0</v>
      </c>
      <c r="BM32" s="181">
        <f ca="1" t="shared" si="53"/>
        <v>0</v>
      </c>
      <c r="BN32" s="28">
        <f t="shared" si="54"/>
        <v>0</v>
      </c>
      <c r="BO32" s="45" t="str">
        <f t="shared" si="55"/>
        <v>n. a.</v>
      </c>
      <c r="BP32" s="151"/>
      <c r="BR32" s="61" t="str">
        <f t="shared" si="0"/>
        <v>X</v>
      </c>
    </row>
    <row r="33" spans="2:70" ht="12" customHeight="1">
      <c r="B33" s="43" t="s">
        <v>206</v>
      </c>
      <c r="C33" s="107">
        <v>1</v>
      </c>
      <c r="D33" s="107">
        <v>86</v>
      </c>
      <c r="E33" s="28">
        <f t="shared" si="29"/>
        <v>87</v>
      </c>
      <c r="F33" s="45">
        <f t="shared" si="30"/>
        <v>0.011494252873563218</v>
      </c>
      <c r="H33" s="107">
        <v>0</v>
      </c>
      <c r="I33" s="107">
        <v>80</v>
      </c>
      <c r="J33" s="28">
        <f t="shared" si="31"/>
        <v>80</v>
      </c>
      <c r="K33" s="45">
        <f t="shared" si="32"/>
        <v>0</v>
      </c>
      <c r="M33" s="107">
        <v>0</v>
      </c>
      <c r="N33" s="107">
        <v>95</v>
      </c>
      <c r="O33" s="28">
        <f t="shared" si="33"/>
        <v>95</v>
      </c>
      <c r="P33" s="45">
        <f t="shared" si="34"/>
        <v>0</v>
      </c>
      <c r="R33" s="107">
        <v>0</v>
      </c>
      <c r="S33" s="107">
        <v>132</v>
      </c>
      <c r="T33" s="28">
        <f t="shared" si="35"/>
        <v>132</v>
      </c>
      <c r="U33" s="45">
        <f t="shared" si="36"/>
        <v>0</v>
      </c>
      <c r="W33" s="107">
        <v>0</v>
      </c>
      <c r="X33" s="107">
        <v>119</v>
      </c>
      <c r="Y33" s="28">
        <f t="shared" si="37"/>
        <v>119</v>
      </c>
      <c r="Z33" s="45">
        <f t="shared" si="38"/>
        <v>0</v>
      </c>
      <c r="AB33" s="107">
        <v>0</v>
      </c>
      <c r="AC33" s="107">
        <v>164</v>
      </c>
      <c r="AD33" s="28">
        <f t="shared" si="39"/>
        <v>164</v>
      </c>
      <c r="AE33" s="45">
        <f t="shared" si="40"/>
        <v>0</v>
      </c>
      <c r="AG33" s="107">
        <v>1</v>
      </c>
      <c r="AH33" s="107">
        <v>156</v>
      </c>
      <c r="AI33" s="28">
        <f t="shared" si="41"/>
        <v>157</v>
      </c>
      <c r="AJ33" s="45">
        <f t="shared" si="42"/>
        <v>0.006369426751592357</v>
      </c>
      <c r="AL33" s="107">
        <v>0</v>
      </c>
      <c r="AM33" s="107">
        <v>122</v>
      </c>
      <c r="AN33" s="28">
        <f t="shared" si="43"/>
        <v>122</v>
      </c>
      <c r="AO33" s="45">
        <f t="shared" si="44"/>
        <v>0</v>
      </c>
      <c r="AP33" s="76"/>
      <c r="AQ33" s="107">
        <v>0</v>
      </c>
      <c r="AR33" s="107">
        <v>190</v>
      </c>
      <c r="AS33" s="28">
        <f t="shared" si="45"/>
        <v>190</v>
      </c>
      <c r="AT33" s="45">
        <f t="shared" si="46"/>
        <v>0</v>
      </c>
      <c r="AU33" s="76"/>
      <c r="AV33" s="107">
        <v>1</v>
      </c>
      <c r="AW33" s="107">
        <v>194</v>
      </c>
      <c r="AX33" s="28">
        <f t="shared" si="47"/>
        <v>195</v>
      </c>
      <c r="AY33" s="45">
        <f t="shared" si="48"/>
        <v>0.005128205128205128</v>
      </c>
      <c r="AZ33" s="76"/>
      <c r="BA33" s="107">
        <v>1</v>
      </c>
      <c r="BB33" s="107">
        <v>148</v>
      </c>
      <c r="BC33" s="28">
        <f t="shared" si="49"/>
        <v>149</v>
      </c>
      <c r="BD33" s="45">
        <f t="shared" si="50"/>
        <v>0.006711409395973154</v>
      </c>
      <c r="BE33" s="76"/>
      <c r="BF33" s="107">
        <v>2</v>
      </c>
      <c r="BG33" s="107">
        <v>109</v>
      </c>
      <c r="BH33" s="28">
        <f t="shared" si="51"/>
        <v>111</v>
      </c>
      <c r="BI33" s="45">
        <f t="shared" si="52"/>
        <v>0.018018018018018018</v>
      </c>
      <c r="BJ33" s="121"/>
      <c r="BL33" s="199">
        <f ca="1" t="shared" si="53"/>
        <v>6</v>
      </c>
      <c r="BM33" s="181">
        <f ca="1" t="shared" si="53"/>
        <v>1595</v>
      </c>
      <c r="BN33" s="28">
        <f t="shared" si="54"/>
        <v>1601</v>
      </c>
      <c r="BO33" s="45">
        <f t="shared" si="55"/>
        <v>0.0037476577139287947</v>
      </c>
      <c r="BP33" s="151"/>
      <c r="BR33" s="61">
        <f t="shared" si="0"/>
      </c>
    </row>
    <row r="34" spans="2:70" ht="12" customHeight="1">
      <c r="B34" s="43" t="s">
        <v>60</v>
      </c>
      <c r="C34" s="107">
        <v>1</v>
      </c>
      <c r="D34" s="107">
        <v>39</v>
      </c>
      <c r="E34" s="28">
        <f t="shared" si="29"/>
        <v>40</v>
      </c>
      <c r="F34" s="45">
        <f t="shared" si="30"/>
        <v>0.025</v>
      </c>
      <c r="H34" s="107">
        <v>0</v>
      </c>
      <c r="I34" s="107">
        <v>53</v>
      </c>
      <c r="J34" s="28">
        <f t="shared" si="31"/>
        <v>53</v>
      </c>
      <c r="K34" s="45">
        <f t="shared" si="32"/>
        <v>0</v>
      </c>
      <c r="M34" s="107">
        <v>0</v>
      </c>
      <c r="N34" s="107">
        <v>75</v>
      </c>
      <c r="O34" s="28">
        <f t="shared" si="33"/>
        <v>75</v>
      </c>
      <c r="P34" s="45">
        <f t="shared" si="34"/>
        <v>0</v>
      </c>
      <c r="R34" s="107">
        <v>0</v>
      </c>
      <c r="S34" s="107">
        <v>53</v>
      </c>
      <c r="T34" s="28">
        <f t="shared" si="35"/>
        <v>53</v>
      </c>
      <c r="U34" s="45">
        <f t="shared" si="36"/>
        <v>0</v>
      </c>
      <c r="W34" s="107">
        <v>2</v>
      </c>
      <c r="X34" s="107">
        <v>78</v>
      </c>
      <c r="Y34" s="28">
        <f t="shared" si="37"/>
        <v>80</v>
      </c>
      <c r="Z34" s="45">
        <f t="shared" si="38"/>
        <v>0.025</v>
      </c>
      <c r="AB34" s="107">
        <v>0</v>
      </c>
      <c r="AC34" s="107">
        <v>49</v>
      </c>
      <c r="AD34" s="28">
        <f t="shared" si="39"/>
        <v>49</v>
      </c>
      <c r="AE34" s="45">
        <f t="shared" si="40"/>
        <v>0</v>
      </c>
      <c r="AG34" s="107">
        <v>0</v>
      </c>
      <c r="AH34" s="107">
        <v>47</v>
      </c>
      <c r="AI34" s="28">
        <f t="shared" si="41"/>
        <v>47</v>
      </c>
      <c r="AJ34" s="45">
        <f t="shared" si="42"/>
        <v>0</v>
      </c>
      <c r="AL34" s="107">
        <v>0</v>
      </c>
      <c r="AM34" s="107">
        <v>74</v>
      </c>
      <c r="AN34" s="28">
        <f t="shared" si="43"/>
        <v>74</v>
      </c>
      <c r="AO34" s="45">
        <f t="shared" si="44"/>
        <v>0</v>
      </c>
      <c r="AP34" s="76"/>
      <c r="AQ34" s="107">
        <v>0</v>
      </c>
      <c r="AR34" s="107">
        <v>167</v>
      </c>
      <c r="AS34" s="28">
        <f t="shared" si="45"/>
        <v>167</v>
      </c>
      <c r="AT34" s="45">
        <f t="shared" si="46"/>
        <v>0</v>
      </c>
      <c r="AU34" s="76"/>
      <c r="AV34" s="107">
        <v>0</v>
      </c>
      <c r="AW34" s="107">
        <v>45</v>
      </c>
      <c r="AX34" s="28">
        <f t="shared" si="47"/>
        <v>45</v>
      </c>
      <c r="AY34" s="45">
        <f t="shared" si="48"/>
        <v>0</v>
      </c>
      <c r="AZ34" s="76"/>
      <c r="BA34" s="107">
        <v>0</v>
      </c>
      <c r="BB34" s="107">
        <v>69</v>
      </c>
      <c r="BC34" s="28">
        <f t="shared" si="49"/>
        <v>69</v>
      </c>
      <c r="BD34" s="45">
        <f t="shared" si="50"/>
        <v>0</v>
      </c>
      <c r="BE34" s="76"/>
      <c r="BF34" s="107">
        <v>0</v>
      </c>
      <c r="BG34" s="107">
        <v>53</v>
      </c>
      <c r="BH34" s="28">
        <f t="shared" si="51"/>
        <v>53</v>
      </c>
      <c r="BI34" s="45">
        <f t="shared" si="52"/>
        <v>0</v>
      </c>
      <c r="BJ34" s="121"/>
      <c r="BL34" s="199">
        <f ca="1" t="shared" si="53"/>
        <v>3</v>
      </c>
      <c r="BM34" s="181">
        <f ca="1" t="shared" si="53"/>
        <v>802</v>
      </c>
      <c r="BN34" s="28">
        <f t="shared" si="54"/>
        <v>805</v>
      </c>
      <c r="BO34" s="45">
        <f t="shared" si="55"/>
        <v>0.0037267080745341614</v>
      </c>
      <c r="BP34" s="151"/>
      <c r="BR34" s="61">
        <f t="shared" si="0"/>
      </c>
    </row>
    <row r="35" spans="2:70" ht="12" customHeight="1">
      <c r="B35" s="43" t="s">
        <v>193</v>
      </c>
      <c r="C35" s="107">
        <v>0</v>
      </c>
      <c r="D35" s="107">
        <v>1</v>
      </c>
      <c r="E35" s="28">
        <f t="shared" si="29"/>
        <v>1</v>
      </c>
      <c r="F35" s="45">
        <f t="shared" si="30"/>
        <v>0</v>
      </c>
      <c r="H35" s="107">
        <v>0</v>
      </c>
      <c r="I35" s="107">
        <v>1</v>
      </c>
      <c r="J35" s="28">
        <f t="shared" si="31"/>
        <v>1</v>
      </c>
      <c r="K35" s="45">
        <f t="shared" si="32"/>
        <v>0</v>
      </c>
      <c r="M35" s="107">
        <v>0</v>
      </c>
      <c r="N35" s="107">
        <v>1</v>
      </c>
      <c r="O35" s="28">
        <f t="shared" si="33"/>
        <v>1</v>
      </c>
      <c r="P35" s="45">
        <f t="shared" si="34"/>
        <v>0</v>
      </c>
      <c r="R35" s="107">
        <v>0</v>
      </c>
      <c r="S35" s="107">
        <v>3</v>
      </c>
      <c r="T35" s="28">
        <f t="shared" si="35"/>
        <v>3</v>
      </c>
      <c r="U35" s="45">
        <f t="shared" si="36"/>
        <v>0</v>
      </c>
      <c r="W35" s="107">
        <v>0</v>
      </c>
      <c r="X35" s="107">
        <v>1</v>
      </c>
      <c r="Y35" s="28">
        <f t="shared" si="37"/>
        <v>1</v>
      </c>
      <c r="Z35" s="45">
        <f t="shared" si="38"/>
        <v>0</v>
      </c>
      <c r="AB35" s="107">
        <v>0</v>
      </c>
      <c r="AC35" s="107">
        <v>2</v>
      </c>
      <c r="AD35" s="28">
        <f t="shared" si="39"/>
        <v>2</v>
      </c>
      <c r="AE35" s="45">
        <f t="shared" si="40"/>
        <v>0</v>
      </c>
      <c r="AG35" s="107">
        <v>0</v>
      </c>
      <c r="AH35" s="107">
        <v>4</v>
      </c>
      <c r="AI35" s="28">
        <f t="shared" si="41"/>
        <v>4</v>
      </c>
      <c r="AJ35" s="45">
        <f t="shared" si="42"/>
        <v>0</v>
      </c>
      <c r="AL35" s="107">
        <v>0</v>
      </c>
      <c r="AM35" s="107">
        <v>5</v>
      </c>
      <c r="AN35" s="28">
        <f t="shared" si="43"/>
        <v>5</v>
      </c>
      <c r="AO35" s="45">
        <f t="shared" si="44"/>
        <v>0</v>
      </c>
      <c r="AP35" s="76"/>
      <c r="AQ35" s="107">
        <v>0</v>
      </c>
      <c r="AR35" s="107">
        <v>2</v>
      </c>
      <c r="AS35" s="28">
        <f t="shared" si="45"/>
        <v>2</v>
      </c>
      <c r="AT35" s="45">
        <f t="shared" si="46"/>
        <v>0</v>
      </c>
      <c r="AU35" s="76"/>
      <c r="AV35" s="107">
        <v>0</v>
      </c>
      <c r="AW35" s="107">
        <v>0</v>
      </c>
      <c r="AX35" s="28">
        <f t="shared" si="47"/>
        <v>0</v>
      </c>
      <c r="AY35" s="45" t="str">
        <f t="shared" si="48"/>
        <v>n. a.</v>
      </c>
      <c r="AZ35" s="76"/>
      <c r="BA35" s="107">
        <v>0</v>
      </c>
      <c r="BB35" s="107">
        <v>2</v>
      </c>
      <c r="BC35" s="28">
        <f t="shared" si="49"/>
        <v>2</v>
      </c>
      <c r="BD35" s="45">
        <f t="shared" si="50"/>
        <v>0</v>
      </c>
      <c r="BE35" s="76"/>
      <c r="BF35" s="107">
        <v>0</v>
      </c>
      <c r="BG35" s="107">
        <v>1</v>
      </c>
      <c r="BH35" s="28">
        <f t="shared" si="51"/>
        <v>1</v>
      </c>
      <c r="BI35" s="45">
        <f t="shared" si="52"/>
        <v>0</v>
      </c>
      <c r="BJ35" s="121"/>
      <c r="BL35" s="199">
        <f ca="1" t="shared" si="53"/>
        <v>0</v>
      </c>
      <c r="BM35" s="181">
        <f ca="1" t="shared" si="53"/>
        <v>23</v>
      </c>
      <c r="BN35" s="28">
        <f t="shared" si="54"/>
        <v>23</v>
      </c>
      <c r="BO35" s="45">
        <f t="shared" si="55"/>
        <v>0</v>
      </c>
      <c r="BP35" s="151"/>
      <c r="BR35" s="61">
        <f t="shared" si="0"/>
      </c>
    </row>
    <row r="36" spans="2:70" ht="12" customHeight="1">
      <c r="B36" s="43" t="s">
        <v>13</v>
      </c>
      <c r="C36" s="107">
        <v>49</v>
      </c>
      <c r="D36" s="107">
        <v>9160</v>
      </c>
      <c r="E36" s="28">
        <f t="shared" si="29"/>
        <v>9209</v>
      </c>
      <c r="F36" s="45">
        <f t="shared" si="30"/>
        <v>0.005320881746117928</v>
      </c>
      <c r="H36" s="107">
        <v>30</v>
      </c>
      <c r="I36" s="107">
        <v>7863</v>
      </c>
      <c r="J36" s="28">
        <f t="shared" si="31"/>
        <v>7893</v>
      </c>
      <c r="K36" s="45">
        <f t="shared" si="32"/>
        <v>0.003800836183960471</v>
      </c>
      <c r="M36" s="107">
        <v>12</v>
      </c>
      <c r="N36" s="107">
        <v>8175</v>
      </c>
      <c r="O36" s="28">
        <f t="shared" si="33"/>
        <v>8187</v>
      </c>
      <c r="P36" s="45">
        <f t="shared" si="34"/>
        <v>0.0014657383657017222</v>
      </c>
      <c r="R36" s="107">
        <v>25</v>
      </c>
      <c r="S36" s="107">
        <v>8545</v>
      </c>
      <c r="T36" s="28">
        <f t="shared" si="35"/>
        <v>8570</v>
      </c>
      <c r="U36" s="45">
        <f t="shared" si="36"/>
        <v>0.0029171528588098016</v>
      </c>
      <c r="W36" s="107">
        <v>31</v>
      </c>
      <c r="X36" s="107">
        <v>8330</v>
      </c>
      <c r="Y36" s="28">
        <f t="shared" si="37"/>
        <v>8361</v>
      </c>
      <c r="Z36" s="45">
        <f t="shared" si="38"/>
        <v>0.0037076904676474104</v>
      </c>
      <c r="AB36" s="107">
        <v>22</v>
      </c>
      <c r="AC36" s="107">
        <v>9022</v>
      </c>
      <c r="AD36" s="28">
        <f t="shared" si="39"/>
        <v>9044</v>
      </c>
      <c r="AE36" s="45">
        <f t="shared" si="40"/>
        <v>0.0024325519681556835</v>
      </c>
      <c r="AG36" s="107">
        <v>38</v>
      </c>
      <c r="AH36" s="107">
        <v>10350</v>
      </c>
      <c r="AI36" s="28">
        <f t="shared" si="41"/>
        <v>10388</v>
      </c>
      <c r="AJ36" s="45">
        <f t="shared" si="42"/>
        <v>0.0036580670003850597</v>
      </c>
      <c r="AL36" s="107">
        <v>42</v>
      </c>
      <c r="AM36" s="107">
        <v>9865</v>
      </c>
      <c r="AN36" s="28">
        <f t="shared" si="43"/>
        <v>9907</v>
      </c>
      <c r="AO36" s="45">
        <f t="shared" si="44"/>
        <v>0.004239426668012516</v>
      </c>
      <c r="AP36" s="76"/>
      <c r="AQ36" s="107">
        <v>37</v>
      </c>
      <c r="AR36" s="107">
        <v>7962</v>
      </c>
      <c r="AS36" s="28">
        <f t="shared" si="45"/>
        <v>7999</v>
      </c>
      <c r="AT36" s="45">
        <f t="shared" si="46"/>
        <v>0.004625578197274659</v>
      </c>
      <c r="AU36" s="76"/>
      <c r="AV36" s="107">
        <v>72</v>
      </c>
      <c r="AW36" s="107">
        <v>7673</v>
      </c>
      <c r="AX36" s="28">
        <f t="shared" si="47"/>
        <v>7745</v>
      </c>
      <c r="AY36" s="45">
        <f t="shared" si="48"/>
        <v>0.009296320206584894</v>
      </c>
      <c r="AZ36" s="76"/>
      <c r="BA36" s="107">
        <v>54</v>
      </c>
      <c r="BB36" s="107">
        <v>7844</v>
      </c>
      <c r="BC36" s="28">
        <f t="shared" si="49"/>
        <v>7898</v>
      </c>
      <c r="BD36" s="45">
        <f t="shared" si="50"/>
        <v>0.006837173968093188</v>
      </c>
      <c r="BE36" s="76"/>
      <c r="BF36" s="107">
        <v>51</v>
      </c>
      <c r="BG36" s="107">
        <v>7474</v>
      </c>
      <c r="BH36" s="28">
        <f t="shared" si="51"/>
        <v>7525</v>
      </c>
      <c r="BI36" s="45">
        <f t="shared" si="52"/>
        <v>0.006777408637873754</v>
      </c>
      <c r="BJ36" s="121"/>
      <c r="BL36" s="199">
        <f ca="1" t="shared" si="53"/>
        <v>463</v>
      </c>
      <c r="BM36" s="181">
        <f ca="1" t="shared" si="53"/>
        <v>102263</v>
      </c>
      <c r="BN36" s="28">
        <f t="shared" si="54"/>
        <v>102726</v>
      </c>
      <c r="BO36" s="45">
        <f t="shared" si="55"/>
        <v>0.004507135486634348</v>
      </c>
      <c r="BP36" s="151"/>
      <c r="BR36" s="61">
        <f t="shared" si="0"/>
      </c>
    </row>
    <row r="37" spans="2:70" ht="12" customHeight="1">
      <c r="B37" s="43" t="s">
        <v>259</v>
      </c>
      <c r="C37" s="107">
        <v>0</v>
      </c>
      <c r="D37" s="107">
        <v>0</v>
      </c>
      <c r="E37" s="28">
        <f t="shared" si="29"/>
        <v>0</v>
      </c>
      <c r="F37" s="45" t="str">
        <f t="shared" si="30"/>
        <v>n. a.</v>
      </c>
      <c r="H37" s="107">
        <v>0</v>
      </c>
      <c r="I37" s="107">
        <v>0</v>
      </c>
      <c r="J37" s="28">
        <f t="shared" si="31"/>
        <v>0</v>
      </c>
      <c r="K37" s="45" t="str">
        <f t="shared" si="32"/>
        <v>n. a.</v>
      </c>
      <c r="M37" s="107">
        <v>0</v>
      </c>
      <c r="N37" s="107">
        <v>0</v>
      </c>
      <c r="O37" s="28">
        <f t="shared" si="33"/>
        <v>0</v>
      </c>
      <c r="P37" s="45" t="str">
        <f t="shared" si="34"/>
        <v>n. a.</v>
      </c>
      <c r="R37" s="107">
        <v>0</v>
      </c>
      <c r="S37" s="107">
        <v>0</v>
      </c>
      <c r="T37" s="28">
        <f t="shared" si="35"/>
        <v>0</v>
      </c>
      <c r="U37" s="45" t="str">
        <f t="shared" si="36"/>
        <v>n. a.</v>
      </c>
      <c r="W37" s="107">
        <v>0</v>
      </c>
      <c r="X37" s="107">
        <v>0</v>
      </c>
      <c r="Y37" s="28">
        <f t="shared" si="37"/>
        <v>0</v>
      </c>
      <c r="Z37" s="45" t="str">
        <f t="shared" si="38"/>
        <v>n. a.</v>
      </c>
      <c r="AB37" s="107">
        <v>0</v>
      </c>
      <c r="AC37" s="107">
        <v>0</v>
      </c>
      <c r="AD37" s="28">
        <f t="shared" si="39"/>
        <v>0</v>
      </c>
      <c r="AE37" s="45" t="str">
        <f t="shared" si="40"/>
        <v>n. a.</v>
      </c>
      <c r="AG37" s="107">
        <v>0</v>
      </c>
      <c r="AH37" s="107">
        <v>0</v>
      </c>
      <c r="AI37" s="28">
        <f t="shared" si="41"/>
        <v>0</v>
      </c>
      <c r="AJ37" s="45" t="str">
        <f t="shared" si="42"/>
        <v>n. a.</v>
      </c>
      <c r="AL37" s="107">
        <v>0</v>
      </c>
      <c r="AM37" s="107">
        <v>0</v>
      </c>
      <c r="AN37" s="28">
        <f t="shared" si="43"/>
        <v>0</v>
      </c>
      <c r="AO37" s="45" t="str">
        <f t="shared" si="44"/>
        <v>n. a.</v>
      </c>
      <c r="AP37" s="76"/>
      <c r="AQ37" s="107">
        <v>0</v>
      </c>
      <c r="AR37" s="107">
        <v>0</v>
      </c>
      <c r="AS37" s="28">
        <f t="shared" si="45"/>
        <v>0</v>
      </c>
      <c r="AT37" s="45" t="str">
        <f t="shared" si="46"/>
        <v>n. a.</v>
      </c>
      <c r="AU37" s="76"/>
      <c r="AV37" s="107">
        <v>0</v>
      </c>
      <c r="AW37" s="107">
        <v>0</v>
      </c>
      <c r="AX37" s="28">
        <f t="shared" si="47"/>
        <v>0</v>
      </c>
      <c r="AY37" s="45" t="str">
        <f t="shared" si="48"/>
        <v>n. a.</v>
      </c>
      <c r="AZ37" s="76"/>
      <c r="BA37" s="107">
        <v>0</v>
      </c>
      <c r="BB37" s="107">
        <v>0</v>
      </c>
      <c r="BC37" s="28">
        <f t="shared" si="49"/>
        <v>0</v>
      </c>
      <c r="BD37" s="45" t="str">
        <f t="shared" si="50"/>
        <v>n. a.</v>
      </c>
      <c r="BE37" s="76"/>
      <c r="BF37" s="107">
        <v>0</v>
      </c>
      <c r="BG37" s="107">
        <v>0</v>
      </c>
      <c r="BH37" s="28">
        <f t="shared" si="51"/>
        <v>0</v>
      </c>
      <c r="BI37" s="45" t="str">
        <f t="shared" si="52"/>
        <v>n. a.</v>
      </c>
      <c r="BJ37" s="121"/>
      <c r="BL37" s="199">
        <f ca="1" t="shared" si="53"/>
        <v>0</v>
      </c>
      <c r="BM37" s="181">
        <f ca="1" t="shared" si="53"/>
        <v>0</v>
      </c>
      <c r="BN37" s="28">
        <f t="shared" si="54"/>
        <v>0</v>
      </c>
      <c r="BO37" s="45" t="str">
        <f t="shared" si="55"/>
        <v>n. a.</v>
      </c>
      <c r="BP37" s="151"/>
      <c r="BR37" s="61" t="str">
        <f t="shared" si="0"/>
        <v>X</v>
      </c>
    </row>
    <row r="38" spans="2:70" ht="12" customHeight="1">
      <c r="B38" s="43" t="s">
        <v>207</v>
      </c>
      <c r="C38" s="107">
        <v>0</v>
      </c>
      <c r="D38" s="107">
        <v>10</v>
      </c>
      <c r="E38" s="28">
        <f t="shared" si="29"/>
        <v>10</v>
      </c>
      <c r="F38" s="45">
        <f t="shared" si="30"/>
        <v>0</v>
      </c>
      <c r="H38" s="107">
        <v>0</v>
      </c>
      <c r="I38" s="107">
        <v>18</v>
      </c>
      <c r="J38" s="28">
        <f t="shared" si="31"/>
        <v>18</v>
      </c>
      <c r="K38" s="45">
        <f t="shared" si="32"/>
        <v>0</v>
      </c>
      <c r="M38" s="107">
        <v>0</v>
      </c>
      <c r="N38" s="107">
        <v>11</v>
      </c>
      <c r="O38" s="28">
        <f t="shared" si="33"/>
        <v>11</v>
      </c>
      <c r="P38" s="45">
        <f t="shared" si="34"/>
        <v>0</v>
      </c>
      <c r="R38" s="107">
        <v>0</v>
      </c>
      <c r="S38" s="107">
        <v>16</v>
      </c>
      <c r="T38" s="28">
        <f t="shared" si="35"/>
        <v>16</v>
      </c>
      <c r="U38" s="45">
        <f t="shared" si="36"/>
        <v>0</v>
      </c>
      <c r="W38" s="107">
        <v>0</v>
      </c>
      <c r="X38" s="107">
        <v>9</v>
      </c>
      <c r="Y38" s="28">
        <f t="shared" si="37"/>
        <v>9</v>
      </c>
      <c r="Z38" s="45">
        <f t="shared" si="38"/>
        <v>0</v>
      </c>
      <c r="AB38" s="107">
        <v>0</v>
      </c>
      <c r="AC38" s="107">
        <v>15</v>
      </c>
      <c r="AD38" s="28">
        <f t="shared" si="39"/>
        <v>15</v>
      </c>
      <c r="AE38" s="45">
        <f t="shared" si="40"/>
        <v>0</v>
      </c>
      <c r="AG38" s="107">
        <v>0</v>
      </c>
      <c r="AH38" s="107">
        <v>20</v>
      </c>
      <c r="AI38" s="28">
        <f t="shared" si="41"/>
        <v>20</v>
      </c>
      <c r="AJ38" s="45">
        <f t="shared" si="42"/>
        <v>0</v>
      </c>
      <c r="AL38" s="107">
        <v>0</v>
      </c>
      <c r="AM38" s="107">
        <v>24</v>
      </c>
      <c r="AN38" s="28">
        <f t="shared" si="43"/>
        <v>24</v>
      </c>
      <c r="AO38" s="45">
        <f t="shared" si="44"/>
        <v>0</v>
      </c>
      <c r="AP38" s="76"/>
      <c r="AQ38" s="107">
        <v>0</v>
      </c>
      <c r="AR38" s="107">
        <v>20</v>
      </c>
      <c r="AS38" s="28">
        <f t="shared" si="45"/>
        <v>20</v>
      </c>
      <c r="AT38" s="45">
        <f t="shared" si="46"/>
        <v>0</v>
      </c>
      <c r="AU38" s="76"/>
      <c r="AV38" s="107">
        <v>0</v>
      </c>
      <c r="AW38" s="107">
        <v>17</v>
      </c>
      <c r="AX38" s="28">
        <f t="shared" si="47"/>
        <v>17</v>
      </c>
      <c r="AY38" s="45">
        <f t="shared" si="48"/>
        <v>0</v>
      </c>
      <c r="AZ38" s="76"/>
      <c r="BA38" s="107">
        <v>0</v>
      </c>
      <c r="BB38" s="107">
        <v>23</v>
      </c>
      <c r="BC38" s="28">
        <f t="shared" si="49"/>
        <v>23</v>
      </c>
      <c r="BD38" s="45">
        <f t="shared" si="50"/>
        <v>0</v>
      </c>
      <c r="BE38" s="76"/>
      <c r="BF38" s="107">
        <v>0</v>
      </c>
      <c r="BG38" s="107">
        <v>26</v>
      </c>
      <c r="BH38" s="28">
        <f t="shared" si="51"/>
        <v>26</v>
      </c>
      <c r="BI38" s="45">
        <f t="shared" si="52"/>
        <v>0</v>
      </c>
      <c r="BJ38" s="121"/>
      <c r="BL38" s="199">
        <f ca="1" t="shared" si="53"/>
        <v>0</v>
      </c>
      <c r="BM38" s="181">
        <f ca="1" t="shared" si="53"/>
        <v>209</v>
      </c>
      <c r="BN38" s="28">
        <f t="shared" si="54"/>
        <v>209</v>
      </c>
      <c r="BO38" s="45">
        <f t="shared" si="55"/>
        <v>0</v>
      </c>
      <c r="BP38" s="151"/>
      <c r="BR38" s="61">
        <f t="shared" si="0"/>
      </c>
    </row>
    <row r="39" spans="2:70" ht="12" customHeight="1">
      <c r="B39" s="43" t="s">
        <v>14</v>
      </c>
      <c r="C39" s="107">
        <v>14</v>
      </c>
      <c r="D39" s="107">
        <v>2246</v>
      </c>
      <c r="E39" s="28">
        <f t="shared" si="29"/>
        <v>2260</v>
      </c>
      <c r="F39" s="45">
        <f t="shared" si="30"/>
        <v>0.006194690265486726</v>
      </c>
      <c r="H39" s="107">
        <v>10</v>
      </c>
      <c r="I39" s="107">
        <v>1851</v>
      </c>
      <c r="J39" s="28">
        <f t="shared" si="31"/>
        <v>1861</v>
      </c>
      <c r="K39" s="45">
        <f t="shared" si="32"/>
        <v>0.0053734551316496505</v>
      </c>
      <c r="M39" s="107">
        <v>18</v>
      </c>
      <c r="N39" s="107">
        <v>2147</v>
      </c>
      <c r="O39" s="28">
        <f t="shared" si="33"/>
        <v>2165</v>
      </c>
      <c r="P39" s="45">
        <f t="shared" si="34"/>
        <v>0.008314087759815243</v>
      </c>
      <c r="R39" s="107">
        <v>17</v>
      </c>
      <c r="S39" s="107">
        <v>2539</v>
      </c>
      <c r="T39" s="28">
        <f t="shared" si="35"/>
        <v>2556</v>
      </c>
      <c r="U39" s="45">
        <f t="shared" si="36"/>
        <v>0.006651017214397496</v>
      </c>
      <c r="W39" s="107">
        <v>4</v>
      </c>
      <c r="X39" s="107">
        <v>2442</v>
      </c>
      <c r="Y39" s="28">
        <f t="shared" si="37"/>
        <v>2446</v>
      </c>
      <c r="Z39" s="45">
        <f t="shared" si="38"/>
        <v>0.001635322976287817</v>
      </c>
      <c r="AB39" s="107">
        <v>8</v>
      </c>
      <c r="AC39" s="107">
        <v>2541</v>
      </c>
      <c r="AD39" s="28">
        <f t="shared" si="39"/>
        <v>2549</v>
      </c>
      <c r="AE39" s="45">
        <f t="shared" si="40"/>
        <v>0.003138485680659082</v>
      </c>
      <c r="AG39" s="107">
        <v>6</v>
      </c>
      <c r="AH39" s="107">
        <v>2773</v>
      </c>
      <c r="AI39" s="28">
        <f t="shared" si="41"/>
        <v>2779</v>
      </c>
      <c r="AJ39" s="45">
        <f t="shared" si="42"/>
        <v>0.0021590500179920835</v>
      </c>
      <c r="AL39" s="107">
        <v>9</v>
      </c>
      <c r="AM39" s="107">
        <v>2945</v>
      </c>
      <c r="AN39" s="28">
        <f t="shared" si="43"/>
        <v>2954</v>
      </c>
      <c r="AO39" s="45">
        <f t="shared" si="44"/>
        <v>0.003046716316858497</v>
      </c>
      <c r="AP39" s="76"/>
      <c r="AQ39" s="107">
        <v>8</v>
      </c>
      <c r="AR39" s="107">
        <v>2552</v>
      </c>
      <c r="AS39" s="28">
        <f t="shared" si="45"/>
        <v>2560</v>
      </c>
      <c r="AT39" s="45">
        <f t="shared" si="46"/>
        <v>0.003125</v>
      </c>
      <c r="AU39" s="76"/>
      <c r="AV39" s="107">
        <v>5</v>
      </c>
      <c r="AW39" s="107">
        <v>3066</v>
      </c>
      <c r="AX39" s="28">
        <f t="shared" si="47"/>
        <v>3071</v>
      </c>
      <c r="AY39" s="45">
        <f t="shared" si="48"/>
        <v>0.0016281341582546401</v>
      </c>
      <c r="AZ39" s="76"/>
      <c r="BA39" s="107">
        <v>8</v>
      </c>
      <c r="BB39" s="107">
        <v>2599</v>
      </c>
      <c r="BC39" s="28">
        <f t="shared" si="49"/>
        <v>2607</v>
      </c>
      <c r="BD39" s="45">
        <f t="shared" si="50"/>
        <v>0.0030686612965093976</v>
      </c>
      <c r="BE39" s="76"/>
      <c r="BF39" s="107">
        <v>11</v>
      </c>
      <c r="BG39" s="107">
        <v>2107</v>
      </c>
      <c r="BH39" s="28">
        <f t="shared" si="51"/>
        <v>2118</v>
      </c>
      <c r="BI39" s="45">
        <f t="shared" si="52"/>
        <v>0.005193578847969783</v>
      </c>
      <c r="BJ39" s="121"/>
      <c r="BL39" s="199">
        <f ca="1" t="shared" si="53"/>
        <v>118</v>
      </c>
      <c r="BM39" s="181">
        <f ca="1" t="shared" si="53"/>
        <v>29808</v>
      </c>
      <c r="BN39" s="28">
        <f t="shared" si="54"/>
        <v>29926</v>
      </c>
      <c r="BO39" s="45">
        <f t="shared" si="55"/>
        <v>0.00394305954688231</v>
      </c>
      <c r="BP39" s="151"/>
      <c r="BR39" s="61">
        <f t="shared" si="0"/>
      </c>
    </row>
    <row r="40" spans="2:70" ht="12" customHeight="1">
      <c r="B40" s="43" t="s">
        <v>69</v>
      </c>
      <c r="C40" s="107">
        <v>0</v>
      </c>
      <c r="D40" s="107">
        <v>19</v>
      </c>
      <c r="E40" s="28">
        <f t="shared" si="29"/>
        <v>19</v>
      </c>
      <c r="F40" s="45">
        <f t="shared" si="30"/>
        <v>0</v>
      </c>
      <c r="H40" s="107">
        <v>0</v>
      </c>
      <c r="I40" s="107">
        <v>16</v>
      </c>
      <c r="J40" s="28">
        <f t="shared" si="31"/>
        <v>16</v>
      </c>
      <c r="K40" s="45">
        <f t="shared" si="32"/>
        <v>0</v>
      </c>
      <c r="M40" s="107">
        <v>0</v>
      </c>
      <c r="N40" s="107">
        <v>24</v>
      </c>
      <c r="O40" s="28">
        <f t="shared" si="33"/>
        <v>24</v>
      </c>
      <c r="P40" s="45">
        <f t="shared" si="34"/>
        <v>0</v>
      </c>
      <c r="R40" s="107">
        <v>0</v>
      </c>
      <c r="S40" s="107">
        <v>16</v>
      </c>
      <c r="T40" s="28">
        <f t="shared" si="35"/>
        <v>16</v>
      </c>
      <c r="U40" s="45">
        <f t="shared" si="36"/>
        <v>0</v>
      </c>
      <c r="W40" s="107">
        <v>0</v>
      </c>
      <c r="X40" s="107">
        <v>25</v>
      </c>
      <c r="Y40" s="28">
        <f t="shared" si="37"/>
        <v>25</v>
      </c>
      <c r="Z40" s="45">
        <f t="shared" si="38"/>
        <v>0</v>
      </c>
      <c r="AB40" s="107">
        <v>0</v>
      </c>
      <c r="AC40" s="107">
        <v>39</v>
      </c>
      <c r="AD40" s="28">
        <f t="shared" si="39"/>
        <v>39</v>
      </c>
      <c r="AE40" s="45">
        <f t="shared" si="40"/>
        <v>0</v>
      </c>
      <c r="AG40" s="107">
        <v>0</v>
      </c>
      <c r="AH40" s="107">
        <v>21</v>
      </c>
      <c r="AI40" s="28">
        <f t="shared" si="41"/>
        <v>21</v>
      </c>
      <c r="AJ40" s="45">
        <f t="shared" si="42"/>
        <v>0</v>
      </c>
      <c r="AL40" s="107">
        <v>0</v>
      </c>
      <c r="AM40" s="107">
        <v>34</v>
      </c>
      <c r="AN40" s="28">
        <f t="shared" si="43"/>
        <v>34</v>
      </c>
      <c r="AO40" s="45">
        <f t="shared" si="44"/>
        <v>0</v>
      </c>
      <c r="AP40" s="76"/>
      <c r="AQ40" s="107">
        <v>0</v>
      </c>
      <c r="AR40" s="107">
        <v>43</v>
      </c>
      <c r="AS40" s="28">
        <f t="shared" si="45"/>
        <v>43</v>
      </c>
      <c r="AT40" s="45">
        <f t="shared" si="46"/>
        <v>0</v>
      </c>
      <c r="AU40" s="76"/>
      <c r="AV40" s="107">
        <v>0</v>
      </c>
      <c r="AW40" s="107">
        <v>23</v>
      </c>
      <c r="AX40" s="28">
        <f t="shared" si="47"/>
        <v>23</v>
      </c>
      <c r="AY40" s="45">
        <f t="shared" si="48"/>
        <v>0</v>
      </c>
      <c r="AZ40" s="76"/>
      <c r="BA40" s="107">
        <v>0</v>
      </c>
      <c r="BB40" s="107">
        <v>33</v>
      </c>
      <c r="BC40" s="28">
        <f t="shared" si="49"/>
        <v>33</v>
      </c>
      <c r="BD40" s="45">
        <f t="shared" si="50"/>
        <v>0</v>
      </c>
      <c r="BE40" s="76"/>
      <c r="BF40" s="107">
        <v>0</v>
      </c>
      <c r="BG40" s="107">
        <v>26</v>
      </c>
      <c r="BH40" s="28">
        <f t="shared" si="51"/>
        <v>26</v>
      </c>
      <c r="BI40" s="45">
        <f t="shared" si="52"/>
        <v>0</v>
      </c>
      <c r="BJ40" s="121"/>
      <c r="BL40" s="199">
        <f ca="1" t="shared" si="53"/>
        <v>0</v>
      </c>
      <c r="BM40" s="181">
        <f ca="1" t="shared" si="53"/>
        <v>319</v>
      </c>
      <c r="BN40" s="28">
        <f t="shared" si="54"/>
        <v>319</v>
      </c>
      <c r="BO40" s="45">
        <f t="shared" si="55"/>
        <v>0</v>
      </c>
      <c r="BP40" s="151"/>
      <c r="BR40" s="61">
        <f t="shared" si="0"/>
      </c>
    </row>
    <row r="41" spans="2:70" ht="12" customHeight="1">
      <c r="B41" s="1" t="s">
        <v>246</v>
      </c>
      <c r="C41" s="107">
        <v>0</v>
      </c>
      <c r="D41" s="107">
        <v>0</v>
      </c>
      <c r="E41" s="28">
        <f t="shared" si="29"/>
        <v>0</v>
      </c>
      <c r="F41" s="45" t="str">
        <f t="shared" si="30"/>
        <v>n. a.</v>
      </c>
      <c r="H41" s="107">
        <v>0</v>
      </c>
      <c r="I41" s="107">
        <v>0</v>
      </c>
      <c r="J41" s="28">
        <f t="shared" si="31"/>
        <v>0</v>
      </c>
      <c r="K41" s="45" t="str">
        <f t="shared" si="32"/>
        <v>n. a.</v>
      </c>
      <c r="M41" s="107">
        <v>0</v>
      </c>
      <c r="N41" s="107">
        <v>0</v>
      </c>
      <c r="O41" s="28">
        <f t="shared" si="33"/>
        <v>0</v>
      </c>
      <c r="P41" s="45" t="str">
        <f t="shared" si="34"/>
        <v>n. a.</v>
      </c>
      <c r="R41" s="107">
        <v>0</v>
      </c>
      <c r="S41" s="107">
        <v>0</v>
      </c>
      <c r="T41" s="28">
        <f t="shared" si="35"/>
        <v>0</v>
      </c>
      <c r="U41" s="45" t="str">
        <f t="shared" si="36"/>
        <v>n. a.</v>
      </c>
      <c r="W41" s="107">
        <v>0</v>
      </c>
      <c r="X41" s="107">
        <v>0</v>
      </c>
      <c r="Y41" s="28">
        <f t="shared" si="37"/>
        <v>0</v>
      </c>
      <c r="Z41" s="45" t="str">
        <f t="shared" si="38"/>
        <v>n. a.</v>
      </c>
      <c r="AB41" s="107">
        <v>0</v>
      </c>
      <c r="AC41" s="107">
        <v>0</v>
      </c>
      <c r="AD41" s="28">
        <f t="shared" si="39"/>
        <v>0</v>
      </c>
      <c r="AE41" s="45" t="str">
        <f t="shared" si="40"/>
        <v>n. a.</v>
      </c>
      <c r="AG41" s="107">
        <v>0</v>
      </c>
      <c r="AH41" s="107">
        <v>0</v>
      </c>
      <c r="AI41" s="28">
        <f t="shared" si="41"/>
        <v>0</v>
      </c>
      <c r="AJ41" s="45" t="str">
        <f t="shared" si="42"/>
        <v>n. a.</v>
      </c>
      <c r="AL41" s="107">
        <v>0</v>
      </c>
      <c r="AM41" s="107">
        <v>0</v>
      </c>
      <c r="AN41" s="28">
        <f t="shared" si="43"/>
        <v>0</v>
      </c>
      <c r="AO41" s="45" t="str">
        <f t="shared" si="44"/>
        <v>n. a.</v>
      </c>
      <c r="AP41" s="76"/>
      <c r="AQ41" s="107">
        <v>0</v>
      </c>
      <c r="AR41" s="107">
        <v>0</v>
      </c>
      <c r="AS41" s="28">
        <f t="shared" si="45"/>
        <v>0</v>
      </c>
      <c r="AT41" s="45" t="str">
        <f t="shared" si="46"/>
        <v>n. a.</v>
      </c>
      <c r="AU41" s="76"/>
      <c r="AV41" s="107">
        <v>0</v>
      </c>
      <c r="AW41" s="107">
        <v>0</v>
      </c>
      <c r="AX41" s="28">
        <f t="shared" si="47"/>
        <v>0</v>
      </c>
      <c r="AY41" s="45" t="str">
        <f t="shared" si="48"/>
        <v>n. a.</v>
      </c>
      <c r="AZ41" s="76"/>
      <c r="BA41" s="107">
        <v>0</v>
      </c>
      <c r="BB41" s="107">
        <v>0</v>
      </c>
      <c r="BC41" s="28">
        <f t="shared" si="49"/>
        <v>0</v>
      </c>
      <c r="BD41" s="45" t="str">
        <f t="shared" si="50"/>
        <v>n. a.</v>
      </c>
      <c r="BE41" s="76"/>
      <c r="BF41" s="107">
        <v>0</v>
      </c>
      <c r="BG41" s="107">
        <v>0</v>
      </c>
      <c r="BH41" s="28">
        <f t="shared" si="51"/>
        <v>0</v>
      </c>
      <c r="BI41" s="45" t="str">
        <f t="shared" si="52"/>
        <v>n. a.</v>
      </c>
      <c r="BJ41" s="121"/>
      <c r="BL41" s="199">
        <f ca="1" t="shared" si="53"/>
        <v>0</v>
      </c>
      <c r="BM41" s="181">
        <f ca="1" t="shared" si="53"/>
        <v>0</v>
      </c>
      <c r="BN41" s="28">
        <f t="shared" si="54"/>
        <v>0</v>
      </c>
      <c r="BO41" s="45" t="str">
        <f t="shared" si="55"/>
        <v>n. a.</v>
      </c>
      <c r="BP41" s="151"/>
      <c r="BR41" s="61" t="str">
        <f t="shared" si="0"/>
        <v>X</v>
      </c>
    </row>
    <row r="42" spans="2:70" ht="12" customHeight="1">
      <c r="B42" s="43" t="s">
        <v>15</v>
      </c>
      <c r="C42" s="107">
        <v>500</v>
      </c>
      <c r="D42" s="107">
        <v>1143</v>
      </c>
      <c r="E42" s="28">
        <f t="shared" si="29"/>
        <v>1643</v>
      </c>
      <c r="F42" s="45">
        <f t="shared" si="30"/>
        <v>0.30432136335970783</v>
      </c>
      <c r="H42" s="107">
        <v>324</v>
      </c>
      <c r="I42" s="107">
        <v>982</v>
      </c>
      <c r="J42" s="28">
        <f t="shared" si="31"/>
        <v>1306</v>
      </c>
      <c r="K42" s="45">
        <f t="shared" si="32"/>
        <v>0.24808575803981622</v>
      </c>
      <c r="M42" s="107">
        <v>350</v>
      </c>
      <c r="N42" s="107">
        <v>1438</v>
      </c>
      <c r="O42" s="28">
        <f t="shared" si="33"/>
        <v>1788</v>
      </c>
      <c r="P42" s="45">
        <f t="shared" si="34"/>
        <v>0.19574944071588368</v>
      </c>
      <c r="R42" s="107">
        <v>267</v>
      </c>
      <c r="S42" s="107">
        <v>1313</v>
      </c>
      <c r="T42" s="28">
        <f t="shared" si="35"/>
        <v>1580</v>
      </c>
      <c r="U42" s="45">
        <f t="shared" si="36"/>
        <v>0.1689873417721519</v>
      </c>
      <c r="W42" s="107">
        <v>339</v>
      </c>
      <c r="X42" s="107">
        <v>1225</v>
      </c>
      <c r="Y42" s="28">
        <f t="shared" si="37"/>
        <v>1564</v>
      </c>
      <c r="Z42" s="45">
        <f t="shared" si="38"/>
        <v>0.21675191815856779</v>
      </c>
      <c r="AB42" s="107">
        <v>240</v>
      </c>
      <c r="AC42" s="107">
        <v>959</v>
      </c>
      <c r="AD42" s="28">
        <f t="shared" si="39"/>
        <v>1199</v>
      </c>
      <c r="AE42" s="45">
        <f t="shared" si="40"/>
        <v>0.20016680567139283</v>
      </c>
      <c r="AG42" s="107">
        <v>188</v>
      </c>
      <c r="AH42" s="107">
        <v>975</v>
      </c>
      <c r="AI42" s="28">
        <f t="shared" si="41"/>
        <v>1163</v>
      </c>
      <c r="AJ42" s="45">
        <f t="shared" si="42"/>
        <v>0.16165090283748926</v>
      </c>
      <c r="AL42" s="107">
        <v>322</v>
      </c>
      <c r="AM42" s="107">
        <v>1220</v>
      </c>
      <c r="AN42" s="28">
        <f t="shared" si="43"/>
        <v>1542</v>
      </c>
      <c r="AO42" s="45">
        <f t="shared" si="44"/>
        <v>0.20881971465629054</v>
      </c>
      <c r="AP42" s="76"/>
      <c r="AQ42" s="107">
        <v>337</v>
      </c>
      <c r="AR42" s="107">
        <v>848</v>
      </c>
      <c r="AS42" s="28">
        <f t="shared" si="45"/>
        <v>1185</v>
      </c>
      <c r="AT42" s="45">
        <f t="shared" si="46"/>
        <v>0.2843881856540084</v>
      </c>
      <c r="AU42" s="76"/>
      <c r="AV42" s="107">
        <v>290</v>
      </c>
      <c r="AW42" s="107">
        <v>646</v>
      </c>
      <c r="AX42" s="28">
        <f t="shared" si="47"/>
        <v>936</v>
      </c>
      <c r="AY42" s="45">
        <f t="shared" si="48"/>
        <v>0.30982905982905984</v>
      </c>
      <c r="AZ42" s="76"/>
      <c r="BA42" s="107">
        <v>364</v>
      </c>
      <c r="BB42" s="107">
        <v>866</v>
      </c>
      <c r="BC42" s="28">
        <f t="shared" si="49"/>
        <v>1230</v>
      </c>
      <c r="BD42" s="45">
        <f t="shared" si="50"/>
        <v>0.2959349593495935</v>
      </c>
      <c r="BE42" s="76"/>
      <c r="BF42" s="107">
        <v>288</v>
      </c>
      <c r="BG42" s="107">
        <v>863</v>
      </c>
      <c r="BH42" s="28">
        <f t="shared" si="51"/>
        <v>1151</v>
      </c>
      <c r="BI42" s="45">
        <f t="shared" si="52"/>
        <v>0.25021720243266726</v>
      </c>
      <c r="BJ42" s="121"/>
      <c r="BL42" s="199">
        <f ca="1" t="shared" si="53"/>
        <v>3809</v>
      </c>
      <c r="BM42" s="181">
        <f ca="1" t="shared" si="53"/>
        <v>12478</v>
      </c>
      <c r="BN42" s="28">
        <f t="shared" si="54"/>
        <v>16287</v>
      </c>
      <c r="BO42" s="45">
        <f t="shared" si="55"/>
        <v>0.23386750168846318</v>
      </c>
      <c r="BP42" s="151"/>
      <c r="BR42" s="61">
        <f t="shared" si="0"/>
      </c>
    </row>
    <row r="43" spans="2:70" ht="12" customHeight="1">
      <c r="B43" s="43" t="s">
        <v>16</v>
      </c>
      <c r="C43" s="107">
        <v>236</v>
      </c>
      <c r="D43" s="107">
        <v>1066</v>
      </c>
      <c r="E43" s="28">
        <f t="shared" si="29"/>
        <v>1302</v>
      </c>
      <c r="F43" s="45">
        <f t="shared" si="30"/>
        <v>0.18125960061443933</v>
      </c>
      <c r="H43" s="107">
        <v>176</v>
      </c>
      <c r="I43" s="107">
        <v>991</v>
      </c>
      <c r="J43" s="28">
        <f t="shared" si="31"/>
        <v>1167</v>
      </c>
      <c r="K43" s="45">
        <f t="shared" si="32"/>
        <v>0.15081405312767782</v>
      </c>
      <c r="M43" s="107">
        <v>147</v>
      </c>
      <c r="N43" s="107">
        <v>1224</v>
      </c>
      <c r="O43" s="28">
        <f t="shared" si="33"/>
        <v>1371</v>
      </c>
      <c r="P43" s="45">
        <f t="shared" si="34"/>
        <v>0.10722100656455143</v>
      </c>
      <c r="R43" s="107">
        <v>167</v>
      </c>
      <c r="S43" s="107">
        <v>1185</v>
      </c>
      <c r="T43" s="28">
        <f t="shared" si="35"/>
        <v>1352</v>
      </c>
      <c r="U43" s="45">
        <f t="shared" si="36"/>
        <v>0.1235207100591716</v>
      </c>
      <c r="W43" s="107">
        <v>233</v>
      </c>
      <c r="X43" s="107">
        <v>1105</v>
      </c>
      <c r="Y43" s="28">
        <f t="shared" si="37"/>
        <v>1338</v>
      </c>
      <c r="Z43" s="45">
        <f t="shared" si="38"/>
        <v>0.1741405082212257</v>
      </c>
      <c r="AB43" s="107">
        <v>59</v>
      </c>
      <c r="AC43" s="107">
        <v>811</v>
      </c>
      <c r="AD43" s="28">
        <f t="shared" si="39"/>
        <v>870</v>
      </c>
      <c r="AE43" s="45">
        <f t="shared" si="40"/>
        <v>0.067816091954023</v>
      </c>
      <c r="AG43" s="107">
        <v>78</v>
      </c>
      <c r="AH43" s="107">
        <v>880</v>
      </c>
      <c r="AI43" s="28">
        <f t="shared" si="41"/>
        <v>958</v>
      </c>
      <c r="AJ43" s="45">
        <f t="shared" si="42"/>
        <v>0.081419624217119</v>
      </c>
      <c r="AL43" s="107">
        <v>70</v>
      </c>
      <c r="AM43" s="107">
        <v>1157</v>
      </c>
      <c r="AN43" s="28">
        <f t="shared" si="43"/>
        <v>1227</v>
      </c>
      <c r="AO43" s="45">
        <f t="shared" si="44"/>
        <v>0.05704971475142624</v>
      </c>
      <c r="AP43" s="76"/>
      <c r="AQ43" s="107">
        <v>65</v>
      </c>
      <c r="AR43" s="107">
        <v>944</v>
      </c>
      <c r="AS43" s="28">
        <f t="shared" si="45"/>
        <v>1009</v>
      </c>
      <c r="AT43" s="45">
        <f t="shared" si="46"/>
        <v>0.06442021803766106</v>
      </c>
      <c r="AU43" s="76"/>
      <c r="AV43" s="107">
        <v>84</v>
      </c>
      <c r="AW43" s="107">
        <v>930</v>
      </c>
      <c r="AX43" s="28">
        <f t="shared" si="47"/>
        <v>1014</v>
      </c>
      <c r="AY43" s="45">
        <f t="shared" si="48"/>
        <v>0.08284023668639054</v>
      </c>
      <c r="AZ43" s="76"/>
      <c r="BA43" s="107">
        <v>112</v>
      </c>
      <c r="BB43" s="107">
        <v>941</v>
      </c>
      <c r="BC43" s="28">
        <f t="shared" si="49"/>
        <v>1053</v>
      </c>
      <c r="BD43" s="45">
        <f t="shared" si="50"/>
        <v>0.1063627730294397</v>
      </c>
      <c r="BE43" s="76"/>
      <c r="BF43" s="107">
        <v>117</v>
      </c>
      <c r="BG43" s="107">
        <v>889</v>
      </c>
      <c r="BH43" s="28">
        <f t="shared" si="51"/>
        <v>1006</v>
      </c>
      <c r="BI43" s="45">
        <f t="shared" si="52"/>
        <v>0.11630218687872763</v>
      </c>
      <c r="BJ43" s="121"/>
      <c r="BL43" s="199">
        <f ca="1" t="shared" si="53"/>
        <v>1544</v>
      </c>
      <c r="BM43" s="181">
        <f ca="1" t="shared" si="53"/>
        <v>12123</v>
      </c>
      <c r="BN43" s="28">
        <f t="shared" si="54"/>
        <v>13667</v>
      </c>
      <c r="BO43" s="45">
        <f t="shared" si="55"/>
        <v>0.11297285432062633</v>
      </c>
      <c r="BP43" s="151"/>
      <c r="BR43" s="61">
        <f t="shared" si="0"/>
      </c>
    </row>
    <row r="44" spans="2:70" ht="12" customHeight="1">
      <c r="B44" s="43" t="s">
        <v>265</v>
      </c>
      <c r="C44" s="107">
        <v>0</v>
      </c>
      <c r="D44" s="107">
        <v>0</v>
      </c>
      <c r="E44" s="28">
        <f t="shared" si="29"/>
        <v>0</v>
      </c>
      <c r="F44" s="45" t="str">
        <f t="shared" si="30"/>
        <v>n. a.</v>
      </c>
      <c r="H44" s="107">
        <v>0</v>
      </c>
      <c r="I44" s="107">
        <v>0</v>
      </c>
      <c r="J44" s="28">
        <f t="shared" si="31"/>
        <v>0</v>
      </c>
      <c r="K44" s="45" t="str">
        <f t="shared" si="32"/>
        <v>n. a.</v>
      </c>
      <c r="M44" s="107">
        <v>0</v>
      </c>
      <c r="N44" s="107">
        <v>0</v>
      </c>
      <c r="O44" s="28">
        <f t="shared" si="33"/>
        <v>0</v>
      </c>
      <c r="P44" s="45" t="str">
        <f t="shared" si="34"/>
        <v>n. a.</v>
      </c>
      <c r="R44" s="107">
        <v>0</v>
      </c>
      <c r="S44" s="107">
        <v>0</v>
      </c>
      <c r="T44" s="28">
        <f t="shared" si="35"/>
        <v>0</v>
      </c>
      <c r="U44" s="45" t="str">
        <f t="shared" si="36"/>
        <v>n. a.</v>
      </c>
      <c r="W44" s="107">
        <v>0</v>
      </c>
      <c r="X44" s="107">
        <v>0</v>
      </c>
      <c r="Y44" s="28">
        <f t="shared" si="37"/>
        <v>0</v>
      </c>
      <c r="Z44" s="45" t="str">
        <f t="shared" si="38"/>
        <v>n. a.</v>
      </c>
      <c r="AB44" s="107">
        <v>0</v>
      </c>
      <c r="AC44" s="107">
        <v>0</v>
      </c>
      <c r="AD44" s="28">
        <f t="shared" si="39"/>
        <v>0</v>
      </c>
      <c r="AE44" s="45" t="str">
        <f t="shared" si="40"/>
        <v>n. a.</v>
      </c>
      <c r="AG44" s="107">
        <v>0</v>
      </c>
      <c r="AH44" s="107">
        <v>0</v>
      </c>
      <c r="AI44" s="28">
        <f t="shared" si="41"/>
        <v>0</v>
      </c>
      <c r="AJ44" s="45" t="str">
        <f t="shared" si="42"/>
        <v>n. a.</v>
      </c>
      <c r="AL44" s="107">
        <v>0</v>
      </c>
      <c r="AM44" s="107">
        <v>0</v>
      </c>
      <c r="AN44" s="28">
        <f t="shared" si="43"/>
        <v>0</v>
      </c>
      <c r="AO44" s="45" t="str">
        <f t="shared" si="44"/>
        <v>n. a.</v>
      </c>
      <c r="AP44" s="76"/>
      <c r="AQ44" s="107">
        <v>0</v>
      </c>
      <c r="AR44" s="107">
        <v>0</v>
      </c>
      <c r="AS44" s="28">
        <f t="shared" si="45"/>
        <v>0</v>
      </c>
      <c r="AT44" s="45" t="str">
        <f t="shared" si="46"/>
        <v>n. a.</v>
      </c>
      <c r="AU44" s="76"/>
      <c r="AV44" s="107">
        <v>0</v>
      </c>
      <c r="AW44" s="107">
        <v>0</v>
      </c>
      <c r="AX44" s="28">
        <f t="shared" si="47"/>
        <v>0</v>
      </c>
      <c r="AY44" s="45" t="str">
        <f t="shared" si="48"/>
        <v>n. a.</v>
      </c>
      <c r="AZ44" s="76"/>
      <c r="BA44" s="107">
        <v>0</v>
      </c>
      <c r="BB44" s="107">
        <v>0</v>
      </c>
      <c r="BC44" s="28">
        <f t="shared" si="49"/>
        <v>0</v>
      </c>
      <c r="BD44" s="45" t="str">
        <f t="shared" si="50"/>
        <v>n. a.</v>
      </c>
      <c r="BE44" s="76"/>
      <c r="BF44" s="107">
        <v>0</v>
      </c>
      <c r="BG44" s="107">
        <v>0</v>
      </c>
      <c r="BH44" s="28">
        <f t="shared" si="51"/>
        <v>0</v>
      </c>
      <c r="BI44" s="45" t="str">
        <f t="shared" si="52"/>
        <v>n. a.</v>
      </c>
      <c r="BJ44" s="121"/>
      <c r="BL44" s="199">
        <f ca="1" t="shared" si="53"/>
        <v>0</v>
      </c>
      <c r="BM44" s="181">
        <f ca="1" t="shared" si="53"/>
        <v>0</v>
      </c>
      <c r="BN44" s="28">
        <f t="shared" si="54"/>
        <v>0</v>
      </c>
      <c r="BO44" s="45" t="str">
        <f t="shared" si="55"/>
        <v>n. a.</v>
      </c>
      <c r="BP44" s="151"/>
      <c r="BR44" s="61" t="str">
        <f t="shared" si="0"/>
        <v>X</v>
      </c>
    </row>
    <row r="45" spans="2:70" ht="12" customHeight="1">
      <c r="B45" s="43" t="s">
        <v>262</v>
      </c>
      <c r="C45" s="107">
        <v>0</v>
      </c>
      <c r="D45" s="107">
        <v>0</v>
      </c>
      <c r="E45" s="28">
        <f t="shared" si="29"/>
        <v>0</v>
      </c>
      <c r="F45" s="45" t="str">
        <f t="shared" si="30"/>
        <v>n. a.</v>
      </c>
      <c r="H45" s="107">
        <v>0</v>
      </c>
      <c r="I45" s="107">
        <v>0</v>
      </c>
      <c r="J45" s="28">
        <f t="shared" si="31"/>
        <v>0</v>
      </c>
      <c r="K45" s="45" t="str">
        <f t="shared" si="32"/>
        <v>n. a.</v>
      </c>
      <c r="M45" s="107">
        <v>0</v>
      </c>
      <c r="N45" s="107">
        <v>0</v>
      </c>
      <c r="O45" s="28">
        <f t="shared" si="33"/>
        <v>0</v>
      </c>
      <c r="P45" s="45" t="str">
        <f t="shared" si="34"/>
        <v>n. a.</v>
      </c>
      <c r="R45" s="107">
        <v>0</v>
      </c>
      <c r="S45" s="107">
        <v>0</v>
      </c>
      <c r="T45" s="28">
        <f t="shared" si="35"/>
        <v>0</v>
      </c>
      <c r="U45" s="45" t="str">
        <f t="shared" si="36"/>
        <v>n. a.</v>
      </c>
      <c r="W45" s="107">
        <v>0</v>
      </c>
      <c r="X45" s="107">
        <v>2</v>
      </c>
      <c r="Y45" s="28">
        <f t="shared" si="37"/>
        <v>2</v>
      </c>
      <c r="Z45" s="45">
        <f t="shared" si="38"/>
        <v>0</v>
      </c>
      <c r="AB45" s="107">
        <v>0</v>
      </c>
      <c r="AC45" s="107">
        <v>0</v>
      </c>
      <c r="AD45" s="28">
        <f t="shared" si="39"/>
        <v>0</v>
      </c>
      <c r="AE45" s="45" t="str">
        <f t="shared" si="40"/>
        <v>n. a.</v>
      </c>
      <c r="AG45" s="107">
        <v>0</v>
      </c>
      <c r="AH45" s="107">
        <v>0</v>
      </c>
      <c r="AI45" s="28">
        <f t="shared" si="41"/>
        <v>0</v>
      </c>
      <c r="AJ45" s="45" t="str">
        <f t="shared" si="42"/>
        <v>n. a.</v>
      </c>
      <c r="AL45" s="107">
        <v>0</v>
      </c>
      <c r="AM45" s="107">
        <v>0</v>
      </c>
      <c r="AN45" s="28">
        <f t="shared" si="43"/>
        <v>0</v>
      </c>
      <c r="AO45" s="45" t="str">
        <f t="shared" si="44"/>
        <v>n. a.</v>
      </c>
      <c r="AP45" s="76"/>
      <c r="AQ45" s="107">
        <v>0</v>
      </c>
      <c r="AR45" s="107">
        <v>1</v>
      </c>
      <c r="AS45" s="28">
        <f t="shared" si="45"/>
        <v>1</v>
      </c>
      <c r="AT45" s="45">
        <f t="shared" si="46"/>
        <v>0</v>
      </c>
      <c r="AU45" s="76"/>
      <c r="AV45" s="107">
        <v>0</v>
      </c>
      <c r="AW45" s="107">
        <v>0</v>
      </c>
      <c r="AX45" s="28">
        <f t="shared" si="47"/>
        <v>0</v>
      </c>
      <c r="AY45" s="45" t="str">
        <f t="shared" si="48"/>
        <v>n. a.</v>
      </c>
      <c r="AZ45" s="76"/>
      <c r="BA45" s="107">
        <v>0</v>
      </c>
      <c r="BB45" s="107">
        <v>0</v>
      </c>
      <c r="BC45" s="28">
        <f t="shared" si="49"/>
        <v>0</v>
      </c>
      <c r="BD45" s="45" t="str">
        <f t="shared" si="50"/>
        <v>n. a.</v>
      </c>
      <c r="BE45" s="76"/>
      <c r="BF45" s="107">
        <v>0</v>
      </c>
      <c r="BG45" s="107">
        <v>0</v>
      </c>
      <c r="BH45" s="28">
        <f t="shared" si="51"/>
        <v>0</v>
      </c>
      <c r="BI45" s="45" t="str">
        <f t="shared" si="52"/>
        <v>n. a.</v>
      </c>
      <c r="BJ45" s="121"/>
      <c r="BL45" s="199">
        <f ca="1" t="shared" si="53"/>
        <v>0</v>
      </c>
      <c r="BM45" s="181">
        <f ca="1" t="shared" si="53"/>
        <v>3</v>
      </c>
      <c r="BN45" s="28">
        <f t="shared" si="54"/>
        <v>3</v>
      </c>
      <c r="BO45" s="45">
        <f t="shared" si="55"/>
        <v>0</v>
      </c>
      <c r="BP45" s="151"/>
      <c r="BR45" s="61">
        <f t="shared" si="0"/>
      </c>
    </row>
    <row r="46" spans="2:70" ht="12" customHeight="1">
      <c r="B46" s="43" t="s">
        <v>70</v>
      </c>
      <c r="C46" s="107">
        <v>0</v>
      </c>
      <c r="D46" s="107">
        <v>10</v>
      </c>
      <c r="E46" s="28">
        <f t="shared" si="29"/>
        <v>10</v>
      </c>
      <c r="F46" s="45">
        <f t="shared" si="30"/>
        <v>0</v>
      </c>
      <c r="H46" s="107">
        <v>0</v>
      </c>
      <c r="I46" s="107">
        <v>11</v>
      </c>
      <c r="J46" s="28">
        <f t="shared" si="31"/>
        <v>11</v>
      </c>
      <c r="K46" s="45">
        <f t="shared" si="32"/>
        <v>0</v>
      </c>
      <c r="M46" s="107">
        <v>0</v>
      </c>
      <c r="N46" s="107">
        <v>25</v>
      </c>
      <c r="O46" s="28">
        <f t="shared" si="33"/>
        <v>25</v>
      </c>
      <c r="P46" s="45">
        <f t="shared" si="34"/>
        <v>0</v>
      </c>
      <c r="R46" s="107">
        <v>0</v>
      </c>
      <c r="S46" s="107">
        <v>22</v>
      </c>
      <c r="T46" s="28">
        <f t="shared" si="35"/>
        <v>22</v>
      </c>
      <c r="U46" s="45">
        <f t="shared" si="36"/>
        <v>0</v>
      </c>
      <c r="W46" s="107">
        <v>0</v>
      </c>
      <c r="X46" s="107">
        <v>29</v>
      </c>
      <c r="Y46" s="28">
        <f t="shared" si="37"/>
        <v>29</v>
      </c>
      <c r="Z46" s="45">
        <f t="shared" si="38"/>
        <v>0</v>
      </c>
      <c r="AB46" s="107">
        <v>0</v>
      </c>
      <c r="AC46" s="107">
        <v>27</v>
      </c>
      <c r="AD46" s="28">
        <f t="shared" si="39"/>
        <v>27</v>
      </c>
      <c r="AE46" s="45">
        <f t="shared" si="40"/>
        <v>0</v>
      </c>
      <c r="AG46" s="107">
        <v>0</v>
      </c>
      <c r="AH46" s="107">
        <v>22</v>
      </c>
      <c r="AI46" s="28">
        <f t="shared" si="41"/>
        <v>22</v>
      </c>
      <c r="AJ46" s="45">
        <f t="shared" si="42"/>
        <v>0</v>
      </c>
      <c r="AL46" s="107">
        <v>0</v>
      </c>
      <c r="AM46" s="107">
        <v>26</v>
      </c>
      <c r="AN46" s="28">
        <f t="shared" si="43"/>
        <v>26</v>
      </c>
      <c r="AO46" s="45">
        <f t="shared" si="44"/>
        <v>0</v>
      </c>
      <c r="AP46" s="76"/>
      <c r="AQ46" s="107">
        <v>0</v>
      </c>
      <c r="AR46" s="107">
        <v>28</v>
      </c>
      <c r="AS46" s="28">
        <f t="shared" si="45"/>
        <v>28</v>
      </c>
      <c r="AT46" s="45">
        <f t="shared" si="46"/>
        <v>0</v>
      </c>
      <c r="AU46" s="76"/>
      <c r="AV46" s="107">
        <v>1</v>
      </c>
      <c r="AW46" s="107">
        <v>22</v>
      </c>
      <c r="AX46" s="28">
        <f t="shared" si="47"/>
        <v>23</v>
      </c>
      <c r="AY46" s="45">
        <f t="shared" si="48"/>
        <v>0.043478260869565216</v>
      </c>
      <c r="AZ46" s="76"/>
      <c r="BA46" s="107">
        <v>0</v>
      </c>
      <c r="BB46" s="107">
        <v>26</v>
      </c>
      <c r="BC46" s="28">
        <f t="shared" si="49"/>
        <v>26</v>
      </c>
      <c r="BD46" s="45">
        <f t="shared" si="50"/>
        <v>0</v>
      </c>
      <c r="BE46" s="76"/>
      <c r="BF46" s="107">
        <v>0</v>
      </c>
      <c r="BG46" s="107">
        <v>29</v>
      </c>
      <c r="BH46" s="28">
        <f t="shared" si="51"/>
        <v>29</v>
      </c>
      <c r="BI46" s="45">
        <f t="shared" si="52"/>
        <v>0</v>
      </c>
      <c r="BJ46" s="121"/>
      <c r="BL46" s="199">
        <f ca="1" t="shared" si="53"/>
        <v>1</v>
      </c>
      <c r="BM46" s="181">
        <f ca="1" t="shared" si="53"/>
        <v>277</v>
      </c>
      <c r="BN46" s="28">
        <f t="shared" si="54"/>
        <v>278</v>
      </c>
      <c r="BO46" s="45">
        <f t="shared" si="55"/>
        <v>0.0035971223021582736</v>
      </c>
      <c r="BP46" s="151"/>
      <c r="BR46" s="61">
        <f t="shared" si="0"/>
      </c>
    </row>
    <row r="47" spans="2:70" ht="12" customHeight="1">
      <c r="B47" s="43" t="s">
        <v>71</v>
      </c>
      <c r="C47" s="107">
        <v>0</v>
      </c>
      <c r="D47" s="107">
        <v>21</v>
      </c>
      <c r="E47" s="28">
        <f t="shared" si="29"/>
        <v>21</v>
      </c>
      <c r="F47" s="45">
        <f t="shared" si="30"/>
        <v>0</v>
      </c>
      <c r="H47" s="107">
        <v>0</v>
      </c>
      <c r="I47" s="107">
        <v>31</v>
      </c>
      <c r="J47" s="28">
        <f t="shared" si="31"/>
        <v>31</v>
      </c>
      <c r="K47" s="45">
        <f t="shared" si="32"/>
        <v>0</v>
      </c>
      <c r="M47" s="107">
        <v>0</v>
      </c>
      <c r="N47" s="107">
        <v>15</v>
      </c>
      <c r="O47" s="28">
        <f t="shared" si="33"/>
        <v>15</v>
      </c>
      <c r="P47" s="45">
        <f t="shared" si="34"/>
        <v>0</v>
      </c>
      <c r="R47" s="107">
        <v>0</v>
      </c>
      <c r="S47" s="107">
        <v>23</v>
      </c>
      <c r="T47" s="28">
        <f t="shared" si="35"/>
        <v>23</v>
      </c>
      <c r="U47" s="45">
        <f t="shared" si="36"/>
        <v>0</v>
      </c>
      <c r="W47" s="107">
        <v>1</v>
      </c>
      <c r="X47" s="107">
        <v>21</v>
      </c>
      <c r="Y47" s="28">
        <f t="shared" si="37"/>
        <v>22</v>
      </c>
      <c r="Z47" s="45">
        <f t="shared" si="38"/>
        <v>0.045454545454545456</v>
      </c>
      <c r="AB47" s="107">
        <v>0</v>
      </c>
      <c r="AC47" s="107">
        <v>14</v>
      </c>
      <c r="AD47" s="28">
        <f t="shared" si="39"/>
        <v>14</v>
      </c>
      <c r="AE47" s="45">
        <f t="shared" si="40"/>
        <v>0</v>
      </c>
      <c r="AG47" s="107">
        <v>0</v>
      </c>
      <c r="AH47" s="107">
        <v>28</v>
      </c>
      <c r="AI47" s="28">
        <f t="shared" si="41"/>
        <v>28</v>
      </c>
      <c r="AJ47" s="45">
        <f t="shared" si="42"/>
        <v>0</v>
      </c>
      <c r="AL47" s="107">
        <v>0</v>
      </c>
      <c r="AM47" s="107">
        <v>46</v>
      </c>
      <c r="AN47" s="28">
        <f t="shared" si="43"/>
        <v>46</v>
      </c>
      <c r="AO47" s="45">
        <f t="shared" si="44"/>
        <v>0</v>
      </c>
      <c r="AP47" s="76"/>
      <c r="AQ47" s="107">
        <v>0</v>
      </c>
      <c r="AR47" s="107">
        <v>31</v>
      </c>
      <c r="AS47" s="28">
        <f t="shared" si="45"/>
        <v>31</v>
      </c>
      <c r="AT47" s="45">
        <f t="shared" si="46"/>
        <v>0</v>
      </c>
      <c r="AU47" s="76"/>
      <c r="AV47" s="107">
        <v>1</v>
      </c>
      <c r="AW47" s="107">
        <v>16</v>
      </c>
      <c r="AX47" s="28">
        <f t="shared" si="47"/>
        <v>17</v>
      </c>
      <c r="AY47" s="45">
        <f t="shared" si="48"/>
        <v>0.058823529411764705</v>
      </c>
      <c r="AZ47" s="76"/>
      <c r="BA47" s="107">
        <v>0</v>
      </c>
      <c r="BB47" s="107">
        <v>33</v>
      </c>
      <c r="BC47" s="28">
        <f t="shared" si="49"/>
        <v>33</v>
      </c>
      <c r="BD47" s="45">
        <f t="shared" si="50"/>
        <v>0</v>
      </c>
      <c r="BE47" s="76"/>
      <c r="BF47" s="107">
        <v>0</v>
      </c>
      <c r="BG47" s="107">
        <v>18</v>
      </c>
      <c r="BH47" s="28">
        <f t="shared" si="51"/>
        <v>18</v>
      </c>
      <c r="BI47" s="45">
        <f t="shared" si="52"/>
        <v>0</v>
      </c>
      <c r="BJ47" s="121"/>
      <c r="BL47" s="199">
        <f ca="1" t="shared" si="53"/>
        <v>2</v>
      </c>
      <c r="BM47" s="181">
        <f ca="1" t="shared" si="53"/>
        <v>297</v>
      </c>
      <c r="BN47" s="28">
        <f t="shared" si="54"/>
        <v>299</v>
      </c>
      <c r="BO47" s="45">
        <f t="shared" si="55"/>
        <v>0.006688963210702341</v>
      </c>
      <c r="BP47" s="151"/>
      <c r="BR47" s="61">
        <f t="shared" si="0"/>
      </c>
    </row>
    <row r="48" spans="2:70" ht="12" customHeight="1">
      <c r="B48" s="43" t="s">
        <v>72</v>
      </c>
      <c r="C48" s="107">
        <v>0</v>
      </c>
      <c r="D48" s="107">
        <v>14</v>
      </c>
      <c r="E48" s="28">
        <f t="shared" si="29"/>
        <v>14</v>
      </c>
      <c r="F48" s="45">
        <f t="shared" si="30"/>
        <v>0</v>
      </c>
      <c r="H48" s="107">
        <v>0</v>
      </c>
      <c r="I48" s="107">
        <v>17</v>
      </c>
      <c r="J48" s="28">
        <f t="shared" si="31"/>
        <v>17</v>
      </c>
      <c r="K48" s="45">
        <f t="shared" si="32"/>
        <v>0</v>
      </c>
      <c r="M48" s="107">
        <v>0</v>
      </c>
      <c r="N48" s="107">
        <v>31</v>
      </c>
      <c r="O48" s="28">
        <f t="shared" si="33"/>
        <v>31</v>
      </c>
      <c r="P48" s="45">
        <f t="shared" si="34"/>
        <v>0</v>
      </c>
      <c r="R48" s="107">
        <v>0</v>
      </c>
      <c r="S48" s="107">
        <v>26</v>
      </c>
      <c r="T48" s="28">
        <f t="shared" si="35"/>
        <v>26</v>
      </c>
      <c r="U48" s="45">
        <f t="shared" si="36"/>
        <v>0</v>
      </c>
      <c r="W48" s="107">
        <v>0</v>
      </c>
      <c r="X48" s="107">
        <v>27</v>
      </c>
      <c r="Y48" s="28">
        <f t="shared" si="37"/>
        <v>27</v>
      </c>
      <c r="Z48" s="45">
        <f t="shared" si="38"/>
        <v>0</v>
      </c>
      <c r="AB48" s="107">
        <v>0</v>
      </c>
      <c r="AC48" s="107">
        <v>28</v>
      </c>
      <c r="AD48" s="28">
        <f t="shared" si="39"/>
        <v>28</v>
      </c>
      <c r="AE48" s="45">
        <f t="shared" si="40"/>
        <v>0</v>
      </c>
      <c r="AG48" s="107">
        <v>0</v>
      </c>
      <c r="AH48" s="107">
        <v>27</v>
      </c>
      <c r="AI48" s="28">
        <f t="shared" si="41"/>
        <v>27</v>
      </c>
      <c r="AJ48" s="45">
        <f t="shared" si="42"/>
        <v>0</v>
      </c>
      <c r="AL48" s="107">
        <v>1</v>
      </c>
      <c r="AM48" s="107">
        <v>41</v>
      </c>
      <c r="AN48" s="28">
        <f t="shared" si="43"/>
        <v>42</v>
      </c>
      <c r="AO48" s="45">
        <f t="shared" si="44"/>
        <v>0.023809523809523808</v>
      </c>
      <c r="AP48" s="76"/>
      <c r="AQ48" s="107">
        <v>0</v>
      </c>
      <c r="AR48" s="107">
        <v>46</v>
      </c>
      <c r="AS48" s="28">
        <f t="shared" si="45"/>
        <v>46</v>
      </c>
      <c r="AT48" s="45">
        <f t="shared" si="46"/>
        <v>0</v>
      </c>
      <c r="AU48" s="76"/>
      <c r="AV48" s="107">
        <v>0</v>
      </c>
      <c r="AW48" s="107">
        <v>43</v>
      </c>
      <c r="AX48" s="28">
        <f t="shared" si="47"/>
        <v>43</v>
      </c>
      <c r="AY48" s="45">
        <f t="shared" si="48"/>
        <v>0</v>
      </c>
      <c r="AZ48" s="76"/>
      <c r="BA48" s="107">
        <v>0</v>
      </c>
      <c r="BB48" s="107">
        <v>39</v>
      </c>
      <c r="BC48" s="28">
        <f t="shared" si="49"/>
        <v>39</v>
      </c>
      <c r="BD48" s="45">
        <f t="shared" si="50"/>
        <v>0</v>
      </c>
      <c r="BE48" s="76"/>
      <c r="BF48" s="107">
        <v>0</v>
      </c>
      <c r="BG48" s="107">
        <v>24</v>
      </c>
      <c r="BH48" s="28">
        <f t="shared" si="51"/>
        <v>24</v>
      </c>
      <c r="BI48" s="45">
        <f t="shared" si="52"/>
        <v>0</v>
      </c>
      <c r="BJ48" s="121"/>
      <c r="BL48" s="199">
        <f ca="1" t="shared" si="53"/>
        <v>1</v>
      </c>
      <c r="BM48" s="181">
        <f ca="1" t="shared" si="53"/>
        <v>363</v>
      </c>
      <c r="BN48" s="28">
        <f t="shared" si="54"/>
        <v>364</v>
      </c>
      <c r="BO48" s="45">
        <f t="shared" si="55"/>
        <v>0.0027472527472527475</v>
      </c>
      <c r="BP48" s="151"/>
      <c r="BR48" s="61">
        <f t="shared" si="0"/>
      </c>
    </row>
    <row r="49" spans="2:70" ht="12" customHeight="1">
      <c r="B49" s="43" t="s">
        <v>73</v>
      </c>
      <c r="C49" s="107">
        <v>2</v>
      </c>
      <c r="D49" s="107">
        <v>308</v>
      </c>
      <c r="E49" s="28">
        <f t="shared" si="29"/>
        <v>310</v>
      </c>
      <c r="F49" s="45">
        <f t="shared" si="30"/>
        <v>0.0064516129032258064</v>
      </c>
      <c r="H49" s="107">
        <v>1</v>
      </c>
      <c r="I49" s="107">
        <v>249</v>
      </c>
      <c r="J49" s="28">
        <f t="shared" si="31"/>
        <v>250</v>
      </c>
      <c r="K49" s="45">
        <f t="shared" si="32"/>
        <v>0.004</v>
      </c>
      <c r="M49" s="107">
        <v>2</v>
      </c>
      <c r="N49" s="107">
        <v>478</v>
      </c>
      <c r="O49" s="28">
        <f t="shared" si="33"/>
        <v>480</v>
      </c>
      <c r="P49" s="45">
        <f t="shared" si="34"/>
        <v>0.004166666666666667</v>
      </c>
      <c r="R49" s="107">
        <v>1</v>
      </c>
      <c r="S49" s="107">
        <v>710</v>
      </c>
      <c r="T49" s="28">
        <f t="shared" si="35"/>
        <v>711</v>
      </c>
      <c r="U49" s="45">
        <f t="shared" si="36"/>
        <v>0.0014064697609001407</v>
      </c>
      <c r="W49" s="107">
        <v>0</v>
      </c>
      <c r="X49" s="107">
        <v>834</v>
      </c>
      <c r="Y49" s="28">
        <f t="shared" si="37"/>
        <v>834</v>
      </c>
      <c r="Z49" s="45">
        <f t="shared" si="38"/>
        <v>0</v>
      </c>
      <c r="AB49" s="107">
        <v>1</v>
      </c>
      <c r="AC49" s="107">
        <v>629</v>
      </c>
      <c r="AD49" s="28">
        <f t="shared" si="39"/>
        <v>630</v>
      </c>
      <c r="AE49" s="45">
        <f t="shared" si="40"/>
        <v>0.0015873015873015873</v>
      </c>
      <c r="AG49" s="107">
        <v>3</v>
      </c>
      <c r="AH49" s="107">
        <v>684</v>
      </c>
      <c r="AI49" s="28">
        <f t="shared" si="41"/>
        <v>687</v>
      </c>
      <c r="AJ49" s="45">
        <f t="shared" si="42"/>
        <v>0.004366812227074236</v>
      </c>
      <c r="AL49" s="107">
        <v>2</v>
      </c>
      <c r="AM49" s="107">
        <v>1016</v>
      </c>
      <c r="AN49" s="28">
        <f t="shared" si="43"/>
        <v>1018</v>
      </c>
      <c r="AO49" s="45">
        <f t="shared" si="44"/>
        <v>0.0019646365422396855</v>
      </c>
      <c r="AP49" s="76"/>
      <c r="AQ49" s="107">
        <v>12</v>
      </c>
      <c r="AR49" s="107">
        <v>1008</v>
      </c>
      <c r="AS49" s="28">
        <f t="shared" si="45"/>
        <v>1020</v>
      </c>
      <c r="AT49" s="45">
        <f t="shared" si="46"/>
        <v>0.011764705882352941</v>
      </c>
      <c r="AU49" s="76"/>
      <c r="AV49" s="107">
        <v>4</v>
      </c>
      <c r="AW49" s="107">
        <v>611</v>
      </c>
      <c r="AX49" s="28">
        <f t="shared" si="47"/>
        <v>615</v>
      </c>
      <c r="AY49" s="45">
        <f t="shared" si="48"/>
        <v>0.0065040650406504065</v>
      </c>
      <c r="AZ49" s="76"/>
      <c r="BA49" s="107">
        <v>2</v>
      </c>
      <c r="BB49" s="107">
        <v>550</v>
      </c>
      <c r="BC49" s="28">
        <f t="shared" si="49"/>
        <v>552</v>
      </c>
      <c r="BD49" s="45">
        <f t="shared" si="50"/>
        <v>0.0036231884057971015</v>
      </c>
      <c r="BE49" s="76"/>
      <c r="BF49" s="107">
        <v>2</v>
      </c>
      <c r="BG49" s="107">
        <v>566</v>
      </c>
      <c r="BH49" s="28">
        <f t="shared" si="51"/>
        <v>568</v>
      </c>
      <c r="BI49" s="45">
        <f t="shared" si="52"/>
        <v>0.0035211267605633804</v>
      </c>
      <c r="BJ49" s="121"/>
      <c r="BL49" s="199">
        <f ca="1" t="shared" si="53"/>
        <v>32</v>
      </c>
      <c r="BM49" s="181">
        <f ca="1" t="shared" si="53"/>
        <v>7643</v>
      </c>
      <c r="BN49" s="28">
        <f t="shared" si="54"/>
        <v>7675</v>
      </c>
      <c r="BO49" s="45">
        <f t="shared" si="55"/>
        <v>0.004169381107491856</v>
      </c>
      <c r="BP49" s="151"/>
      <c r="BR49" s="61">
        <f t="shared" si="0"/>
      </c>
    </row>
    <row r="50" spans="2:70" ht="12" customHeight="1">
      <c r="B50" s="163" t="s">
        <v>74</v>
      </c>
      <c r="C50" s="107">
        <v>0</v>
      </c>
      <c r="D50" s="107">
        <v>1</v>
      </c>
      <c r="E50" s="28">
        <f t="shared" si="29"/>
        <v>1</v>
      </c>
      <c r="F50" s="45">
        <f t="shared" si="30"/>
        <v>0</v>
      </c>
      <c r="H50" s="107">
        <v>0</v>
      </c>
      <c r="I50" s="107">
        <v>1</v>
      </c>
      <c r="J50" s="28">
        <f t="shared" si="31"/>
        <v>1</v>
      </c>
      <c r="K50" s="45">
        <f t="shared" si="32"/>
        <v>0</v>
      </c>
      <c r="M50" s="107">
        <v>0</v>
      </c>
      <c r="N50" s="107">
        <v>4</v>
      </c>
      <c r="O50" s="28">
        <f t="shared" si="33"/>
        <v>4</v>
      </c>
      <c r="P50" s="45">
        <f t="shared" si="34"/>
        <v>0</v>
      </c>
      <c r="R50" s="107">
        <v>0</v>
      </c>
      <c r="S50" s="107">
        <v>3</v>
      </c>
      <c r="T50" s="28">
        <f t="shared" si="35"/>
        <v>3</v>
      </c>
      <c r="U50" s="45">
        <f t="shared" si="36"/>
        <v>0</v>
      </c>
      <c r="W50" s="107">
        <v>0</v>
      </c>
      <c r="X50" s="107">
        <v>2</v>
      </c>
      <c r="Y50" s="28">
        <f t="shared" si="37"/>
        <v>2</v>
      </c>
      <c r="Z50" s="45">
        <f t="shared" si="38"/>
        <v>0</v>
      </c>
      <c r="AB50" s="107">
        <v>0</v>
      </c>
      <c r="AC50" s="107">
        <v>3</v>
      </c>
      <c r="AD50" s="28">
        <f t="shared" si="39"/>
        <v>3</v>
      </c>
      <c r="AE50" s="45">
        <f t="shared" si="40"/>
        <v>0</v>
      </c>
      <c r="AG50" s="107">
        <v>0</v>
      </c>
      <c r="AH50" s="107">
        <v>0</v>
      </c>
      <c r="AI50" s="28">
        <f t="shared" si="41"/>
        <v>0</v>
      </c>
      <c r="AJ50" s="45" t="str">
        <f t="shared" si="42"/>
        <v>n. a.</v>
      </c>
      <c r="AL50" s="107">
        <v>0</v>
      </c>
      <c r="AM50" s="107">
        <v>0</v>
      </c>
      <c r="AN50" s="28">
        <f t="shared" si="43"/>
        <v>0</v>
      </c>
      <c r="AO50" s="45" t="str">
        <f t="shared" si="44"/>
        <v>n. a.</v>
      </c>
      <c r="AP50" s="76"/>
      <c r="AQ50" s="107">
        <v>0</v>
      </c>
      <c r="AR50" s="107">
        <v>1</v>
      </c>
      <c r="AS50" s="28">
        <f t="shared" si="45"/>
        <v>1</v>
      </c>
      <c r="AT50" s="45">
        <f t="shared" si="46"/>
        <v>0</v>
      </c>
      <c r="AU50" s="76"/>
      <c r="AV50" s="107">
        <v>0</v>
      </c>
      <c r="AW50" s="107">
        <v>0</v>
      </c>
      <c r="AX50" s="28">
        <f t="shared" si="47"/>
        <v>0</v>
      </c>
      <c r="AY50" s="45" t="str">
        <f t="shared" si="48"/>
        <v>n. a.</v>
      </c>
      <c r="AZ50" s="76"/>
      <c r="BA50" s="107">
        <v>0</v>
      </c>
      <c r="BB50" s="107">
        <v>1</v>
      </c>
      <c r="BC50" s="28">
        <f t="shared" si="49"/>
        <v>1</v>
      </c>
      <c r="BD50" s="45">
        <f t="shared" si="50"/>
        <v>0</v>
      </c>
      <c r="BE50" s="76"/>
      <c r="BF50" s="107">
        <v>0</v>
      </c>
      <c r="BG50" s="107">
        <v>1</v>
      </c>
      <c r="BH50" s="28">
        <f t="shared" si="51"/>
        <v>1</v>
      </c>
      <c r="BI50" s="45">
        <f t="shared" si="52"/>
        <v>0</v>
      </c>
      <c r="BJ50" s="121"/>
      <c r="BL50" s="199">
        <f ca="1" t="shared" si="53"/>
        <v>0</v>
      </c>
      <c r="BM50" s="181">
        <f ca="1" t="shared" si="53"/>
        <v>17</v>
      </c>
      <c r="BN50" s="28">
        <f t="shared" si="54"/>
        <v>17</v>
      </c>
      <c r="BO50" s="45">
        <f t="shared" si="55"/>
        <v>0</v>
      </c>
      <c r="BP50" s="151"/>
      <c r="BR50" s="61">
        <f t="shared" si="0"/>
      </c>
    </row>
    <row r="51" spans="2:70" ht="12" customHeight="1">
      <c r="B51" s="43" t="s">
        <v>196</v>
      </c>
      <c r="C51" s="107">
        <v>0</v>
      </c>
      <c r="D51" s="107">
        <v>1</v>
      </c>
      <c r="E51" s="28">
        <f t="shared" si="29"/>
        <v>1</v>
      </c>
      <c r="F51" s="45">
        <f t="shared" si="30"/>
        <v>0</v>
      </c>
      <c r="H51" s="107">
        <v>0</v>
      </c>
      <c r="I51" s="107">
        <v>0</v>
      </c>
      <c r="J51" s="28">
        <f t="shared" si="31"/>
        <v>0</v>
      </c>
      <c r="K51" s="45" t="str">
        <f t="shared" si="32"/>
        <v>n. a.</v>
      </c>
      <c r="M51" s="107">
        <v>0</v>
      </c>
      <c r="N51" s="107">
        <v>0</v>
      </c>
      <c r="O51" s="28">
        <f t="shared" si="33"/>
        <v>0</v>
      </c>
      <c r="P51" s="45" t="str">
        <f t="shared" si="34"/>
        <v>n. a.</v>
      </c>
      <c r="R51" s="107">
        <v>0</v>
      </c>
      <c r="S51" s="107">
        <v>0</v>
      </c>
      <c r="T51" s="28">
        <f t="shared" si="35"/>
        <v>0</v>
      </c>
      <c r="U51" s="45" t="str">
        <f t="shared" si="36"/>
        <v>n. a.</v>
      </c>
      <c r="W51" s="107">
        <v>0</v>
      </c>
      <c r="X51" s="107">
        <v>1</v>
      </c>
      <c r="Y51" s="28">
        <f t="shared" si="37"/>
        <v>1</v>
      </c>
      <c r="Z51" s="45">
        <f t="shared" si="38"/>
        <v>0</v>
      </c>
      <c r="AB51" s="107">
        <v>0</v>
      </c>
      <c r="AC51" s="107">
        <v>0</v>
      </c>
      <c r="AD51" s="28">
        <f t="shared" si="39"/>
        <v>0</v>
      </c>
      <c r="AE51" s="45" t="str">
        <f t="shared" si="40"/>
        <v>n. a.</v>
      </c>
      <c r="AG51" s="107">
        <v>0</v>
      </c>
      <c r="AH51" s="107">
        <v>2</v>
      </c>
      <c r="AI51" s="28">
        <f t="shared" si="41"/>
        <v>2</v>
      </c>
      <c r="AJ51" s="45">
        <f t="shared" si="42"/>
        <v>0</v>
      </c>
      <c r="AL51" s="107">
        <v>0</v>
      </c>
      <c r="AM51" s="107">
        <v>1</v>
      </c>
      <c r="AN51" s="28">
        <f t="shared" si="43"/>
        <v>1</v>
      </c>
      <c r="AO51" s="45">
        <f t="shared" si="44"/>
        <v>0</v>
      </c>
      <c r="AP51" s="76"/>
      <c r="AQ51" s="107">
        <v>0</v>
      </c>
      <c r="AR51" s="107">
        <v>0</v>
      </c>
      <c r="AS51" s="28">
        <f t="shared" si="45"/>
        <v>0</v>
      </c>
      <c r="AT51" s="45" t="str">
        <f t="shared" si="46"/>
        <v>n. a.</v>
      </c>
      <c r="AU51" s="76"/>
      <c r="AV51" s="107">
        <v>0</v>
      </c>
      <c r="AW51" s="107">
        <v>0</v>
      </c>
      <c r="AX51" s="28">
        <f t="shared" si="47"/>
        <v>0</v>
      </c>
      <c r="AY51" s="45" t="str">
        <f t="shared" si="48"/>
        <v>n. a.</v>
      </c>
      <c r="AZ51" s="76"/>
      <c r="BA51" s="107">
        <v>0</v>
      </c>
      <c r="BB51" s="107">
        <v>1</v>
      </c>
      <c r="BC51" s="28">
        <f t="shared" si="49"/>
        <v>1</v>
      </c>
      <c r="BD51" s="45">
        <f t="shared" si="50"/>
        <v>0</v>
      </c>
      <c r="BE51" s="76"/>
      <c r="BF51" s="107">
        <v>0</v>
      </c>
      <c r="BG51" s="107">
        <v>0</v>
      </c>
      <c r="BH51" s="28">
        <f t="shared" si="51"/>
        <v>0</v>
      </c>
      <c r="BI51" s="45" t="str">
        <f t="shared" si="52"/>
        <v>n. a.</v>
      </c>
      <c r="BJ51" s="121"/>
      <c r="BL51" s="199">
        <f ca="1" t="shared" si="53"/>
        <v>0</v>
      </c>
      <c r="BM51" s="181">
        <f ca="1" t="shared" si="53"/>
        <v>6</v>
      </c>
      <c r="BN51" s="28">
        <f t="shared" si="54"/>
        <v>6</v>
      </c>
      <c r="BO51" s="45">
        <f t="shared" si="55"/>
        <v>0</v>
      </c>
      <c r="BP51" s="151"/>
      <c r="BR51" s="61">
        <f t="shared" si="0"/>
      </c>
    </row>
    <row r="52" spans="2:70" ht="12" customHeight="1">
      <c r="B52" s="43" t="s">
        <v>266</v>
      </c>
      <c r="C52" s="107">
        <v>0</v>
      </c>
      <c r="D52" s="107">
        <v>0</v>
      </c>
      <c r="E52" s="28">
        <f t="shared" si="29"/>
        <v>0</v>
      </c>
      <c r="F52" s="45" t="str">
        <f t="shared" si="30"/>
        <v>n. a.</v>
      </c>
      <c r="H52" s="107">
        <v>0</v>
      </c>
      <c r="I52" s="107">
        <v>0</v>
      </c>
      <c r="J52" s="28">
        <f t="shared" si="31"/>
        <v>0</v>
      </c>
      <c r="K52" s="45" t="str">
        <f t="shared" si="32"/>
        <v>n. a.</v>
      </c>
      <c r="M52" s="107">
        <v>0</v>
      </c>
      <c r="N52" s="107">
        <v>0</v>
      </c>
      <c r="O52" s="28">
        <f t="shared" si="33"/>
        <v>0</v>
      </c>
      <c r="P52" s="45" t="str">
        <f t="shared" si="34"/>
        <v>n. a.</v>
      </c>
      <c r="R52" s="107">
        <v>0</v>
      </c>
      <c r="S52" s="107">
        <v>0</v>
      </c>
      <c r="T52" s="28">
        <f t="shared" si="35"/>
        <v>0</v>
      </c>
      <c r="U52" s="45" t="str">
        <f t="shared" si="36"/>
        <v>n. a.</v>
      </c>
      <c r="W52" s="107">
        <v>0</v>
      </c>
      <c r="X52" s="107">
        <v>0</v>
      </c>
      <c r="Y52" s="28">
        <f t="shared" si="37"/>
        <v>0</v>
      </c>
      <c r="Z52" s="45" t="str">
        <f t="shared" si="38"/>
        <v>n. a.</v>
      </c>
      <c r="AB52" s="107">
        <v>0</v>
      </c>
      <c r="AC52" s="107">
        <v>0</v>
      </c>
      <c r="AD52" s="28">
        <f t="shared" si="39"/>
        <v>0</v>
      </c>
      <c r="AE52" s="45" t="str">
        <f t="shared" si="40"/>
        <v>n. a.</v>
      </c>
      <c r="AG52" s="107">
        <v>0</v>
      </c>
      <c r="AH52" s="107">
        <v>0</v>
      </c>
      <c r="AI52" s="28">
        <f t="shared" si="41"/>
        <v>0</v>
      </c>
      <c r="AJ52" s="45" t="str">
        <f t="shared" si="42"/>
        <v>n. a.</v>
      </c>
      <c r="AL52" s="107">
        <v>0</v>
      </c>
      <c r="AM52" s="107">
        <v>0</v>
      </c>
      <c r="AN52" s="28">
        <f t="shared" si="43"/>
        <v>0</v>
      </c>
      <c r="AO52" s="45" t="str">
        <f t="shared" si="44"/>
        <v>n. a.</v>
      </c>
      <c r="AP52" s="76"/>
      <c r="AQ52" s="107">
        <v>0</v>
      </c>
      <c r="AR52" s="107">
        <v>0</v>
      </c>
      <c r="AS52" s="28">
        <f t="shared" si="45"/>
        <v>0</v>
      </c>
      <c r="AT52" s="45" t="str">
        <f t="shared" si="46"/>
        <v>n. a.</v>
      </c>
      <c r="AU52" s="76"/>
      <c r="AV52" s="107">
        <v>0</v>
      </c>
      <c r="AW52" s="107">
        <v>0</v>
      </c>
      <c r="AX52" s="28">
        <f t="shared" si="47"/>
        <v>0</v>
      </c>
      <c r="AY52" s="45" t="str">
        <f t="shared" si="48"/>
        <v>n. a.</v>
      </c>
      <c r="AZ52" s="76"/>
      <c r="BA52" s="107">
        <v>0</v>
      </c>
      <c r="BB52" s="107">
        <v>0</v>
      </c>
      <c r="BC52" s="28">
        <f t="shared" si="49"/>
        <v>0</v>
      </c>
      <c r="BD52" s="45" t="str">
        <f t="shared" si="50"/>
        <v>n. a.</v>
      </c>
      <c r="BE52" s="76"/>
      <c r="BF52" s="107">
        <v>0</v>
      </c>
      <c r="BG52" s="107">
        <v>0</v>
      </c>
      <c r="BH52" s="28">
        <f t="shared" si="51"/>
        <v>0</v>
      </c>
      <c r="BI52" s="45" t="str">
        <f t="shared" si="52"/>
        <v>n. a.</v>
      </c>
      <c r="BJ52" s="121"/>
      <c r="BL52" s="199">
        <v>0</v>
      </c>
      <c r="BM52" s="181">
        <v>0</v>
      </c>
      <c r="BN52" s="28">
        <f t="shared" si="54"/>
        <v>0</v>
      </c>
      <c r="BO52" s="45" t="str">
        <f t="shared" si="55"/>
        <v>n. a.</v>
      </c>
      <c r="BP52" s="151"/>
      <c r="BR52" s="61" t="str">
        <f t="shared" si="0"/>
        <v>X</v>
      </c>
    </row>
    <row r="53" spans="2:70" ht="6" customHeight="1">
      <c r="B53" s="41"/>
      <c r="C53" s="44"/>
      <c r="D53" s="77"/>
      <c r="E53" s="77"/>
      <c r="F53" s="122"/>
      <c r="H53" s="44"/>
      <c r="I53" s="77"/>
      <c r="J53" s="77"/>
      <c r="K53" s="122"/>
      <c r="M53" s="44"/>
      <c r="N53" s="77"/>
      <c r="O53" s="77"/>
      <c r="P53" s="122"/>
      <c r="R53" s="44"/>
      <c r="S53" s="77"/>
      <c r="T53" s="77"/>
      <c r="U53" s="122"/>
      <c r="W53" s="44"/>
      <c r="X53" s="77"/>
      <c r="Y53" s="77"/>
      <c r="Z53" s="122"/>
      <c r="AB53" s="44"/>
      <c r="AC53" s="77"/>
      <c r="AD53" s="77"/>
      <c r="AE53" s="122"/>
      <c r="AG53" s="44"/>
      <c r="AH53" s="77"/>
      <c r="AI53" s="77"/>
      <c r="AJ53" s="122"/>
      <c r="AL53" s="44"/>
      <c r="AM53" s="77"/>
      <c r="AN53" s="77"/>
      <c r="AO53" s="122"/>
      <c r="AP53" s="122"/>
      <c r="AQ53" s="44"/>
      <c r="AR53" s="77"/>
      <c r="AS53" s="77"/>
      <c r="AT53" s="122"/>
      <c r="AU53" s="122"/>
      <c r="AV53" s="44"/>
      <c r="AW53" s="77"/>
      <c r="AX53" s="77"/>
      <c r="AY53" s="122"/>
      <c r="AZ53" s="122"/>
      <c r="BA53" s="44"/>
      <c r="BB53" s="77"/>
      <c r="BC53" s="77"/>
      <c r="BD53" s="122"/>
      <c r="BE53" s="122"/>
      <c r="BF53" s="44"/>
      <c r="BG53" s="77"/>
      <c r="BH53" s="77"/>
      <c r="BI53" s="122"/>
      <c r="BJ53" s="119"/>
      <c r="BL53" s="152"/>
      <c r="BM53" s="77"/>
      <c r="BN53" s="77"/>
      <c r="BO53" s="122"/>
      <c r="BP53" s="153"/>
      <c r="BR53" s="61">
        <f t="shared" si="0"/>
      </c>
    </row>
    <row r="54" spans="2:70" ht="12" customHeight="1">
      <c r="B54" s="42" t="s">
        <v>17</v>
      </c>
      <c r="C54" s="81">
        <f>SUM(C55:C69)</f>
        <v>5522</v>
      </c>
      <c r="D54" s="81">
        <f>SUM(D55:D69)</f>
        <v>195290</v>
      </c>
      <c r="E54" s="28">
        <f>C54+D54</f>
        <v>200812</v>
      </c>
      <c r="F54" s="29">
        <f>_xlfn.IFERROR(C54/E54,"n. a.")</f>
        <v>0.027498356671912038</v>
      </c>
      <c r="H54" s="81">
        <f>SUM(H55:H69)</f>
        <v>6933</v>
      </c>
      <c r="I54" s="81">
        <f>SUM(I55:I69)</f>
        <v>165688</v>
      </c>
      <c r="J54" s="28">
        <f>H54+I54</f>
        <v>172621</v>
      </c>
      <c r="K54" s="29">
        <f>_xlfn.IFERROR(H54/J54,"n. a.")</f>
        <v>0.040163131948024865</v>
      </c>
      <c r="M54" s="81">
        <f>SUM(M55:M69)</f>
        <v>4335</v>
      </c>
      <c r="N54" s="81">
        <f>SUM(N55:N69)</f>
        <v>170190</v>
      </c>
      <c r="O54" s="28">
        <f>M54+N54</f>
        <v>174525</v>
      </c>
      <c r="P54" s="29">
        <f>_xlfn.IFERROR(M54/O54,"n. a.")</f>
        <v>0.02483884830253545</v>
      </c>
      <c r="R54" s="81">
        <f>SUM(R55:R69)</f>
        <v>3868</v>
      </c>
      <c r="S54" s="81">
        <f>SUM(S55:S69)</f>
        <v>159588</v>
      </c>
      <c r="T54" s="28">
        <f>R54+S54</f>
        <v>163456</v>
      </c>
      <c r="U54" s="29">
        <f>_xlfn.IFERROR(R54/T54,"n. a.")</f>
        <v>0.023663860610806577</v>
      </c>
      <c r="W54" s="81">
        <f>SUM(W55:W69)</f>
        <v>3651</v>
      </c>
      <c r="X54" s="81">
        <f>SUM(X55:X69)</f>
        <v>170071</v>
      </c>
      <c r="Y54" s="28">
        <f>W54+X54</f>
        <v>173722</v>
      </c>
      <c r="Z54" s="29">
        <f>_xlfn.IFERROR(W54/Y54,"n. a.")</f>
        <v>0.021016336445585475</v>
      </c>
      <c r="AB54" s="81">
        <f>SUM(AB55:AB69)</f>
        <v>2099</v>
      </c>
      <c r="AC54" s="81">
        <f>SUM(AC55:AC69)</f>
        <v>157194</v>
      </c>
      <c r="AD54" s="28">
        <f>AB54+AC54</f>
        <v>159293</v>
      </c>
      <c r="AE54" s="29">
        <f>_xlfn.IFERROR(AB54/AD54,"n. a.")</f>
        <v>0.013176975761646777</v>
      </c>
      <c r="AG54" s="81">
        <f>SUM(AG55:AG69)</f>
        <v>2314</v>
      </c>
      <c r="AH54" s="81">
        <f>SUM(AH55:AH69)</f>
        <v>168686</v>
      </c>
      <c r="AI54" s="28">
        <f>AG54+AH54</f>
        <v>171000</v>
      </c>
      <c r="AJ54" s="29">
        <f>_xlfn.IFERROR(AG54/AI54,"n. a.")</f>
        <v>0.013532163742690059</v>
      </c>
      <c r="AL54" s="81">
        <f>SUM(AL55:AL69)</f>
        <v>2766</v>
      </c>
      <c r="AM54" s="81">
        <f>SUM(AM55:AM69)</f>
        <v>165750</v>
      </c>
      <c r="AN54" s="28">
        <f>AL54+AM54</f>
        <v>168516</v>
      </c>
      <c r="AO54" s="29">
        <f>_xlfn.IFERROR(AL54/AN54,"n. a.")</f>
        <v>0.01641387167984049</v>
      </c>
      <c r="AP54" s="76"/>
      <c r="AQ54" s="81">
        <f>SUM(AQ55:AQ69)</f>
        <v>4223</v>
      </c>
      <c r="AR54" s="81">
        <f>SUM(AR55:AR69)</f>
        <v>160645</v>
      </c>
      <c r="AS54" s="28">
        <f>AQ54+AR54</f>
        <v>164868</v>
      </c>
      <c r="AT54" s="29">
        <f>_xlfn.IFERROR(AQ54/AS54,"n. a.")</f>
        <v>0.025614430938690345</v>
      </c>
      <c r="AU54" s="76"/>
      <c r="AV54" s="81">
        <f>SUM(AV55:AV69)</f>
        <v>4159</v>
      </c>
      <c r="AW54" s="81">
        <f>SUM(AW55:AW69)</f>
        <v>180763</v>
      </c>
      <c r="AX54" s="28">
        <f>AV54+AW54</f>
        <v>184922</v>
      </c>
      <c r="AY54" s="29">
        <f>_xlfn.IFERROR(AV54/AX54,"n. a.")</f>
        <v>0.022490563588972647</v>
      </c>
      <c r="AZ54" s="76"/>
      <c r="BA54" s="81">
        <f>SUM(BA55:BA69)</f>
        <v>4713</v>
      </c>
      <c r="BB54" s="81">
        <f>SUM(BB55:BB69)</f>
        <v>162664</v>
      </c>
      <c r="BC54" s="28">
        <f>BA54+BB54</f>
        <v>167377</v>
      </c>
      <c r="BD54" s="29">
        <f>_xlfn.IFERROR(BA54/BC54,"n. a.")</f>
        <v>0.0281579906438758</v>
      </c>
      <c r="BE54" s="76"/>
      <c r="BF54" s="81">
        <f>SUM(BF55:BF69)</f>
        <v>4549</v>
      </c>
      <c r="BG54" s="81">
        <f>SUM(BG55:BG69)</f>
        <v>171354</v>
      </c>
      <c r="BH54" s="28">
        <f>BF54+BG54</f>
        <v>175903</v>
      </c>
      <c r="BI54" s="29">
        <f>_xlfn.IFERROR(BF54/BH54,"n. a.")</f>
        <v>0.02586084376048163</v>
      </c>
      <c r="BJ54" s="116"/>
      <c r="BL54" s="197">
        <f>SUM(BL55:BL69)</f>
        <v>49132</v>
      </c>
      <c r="BM54" s="81">
        <f>SUM(BM55:BM69)</f>
        <v>2027883</v>
      </c>
      <c r="BN54" s="28">
        <f>BL54+BM54</f>
        <v>2077015</v>
      </c>
      <c r="BO54" s="29">
        <f>_xlfn.IFERROR(BL54/BN54,"n. a.")</f>
        <v>0.023655101190891738</v>
      </c>
      <c r="BP54" s="148"/>
      <c r="BR54" s="61">
        <f t="shared" si="0"/>
      </c>
    </row>
    <row r="55" spans="2:70" ht="12" customHeight="1">
      <c r="B55" s="43" t="s">
        <v>18</v>
      </c>
      <c r="C55" s="107">
        <v>61</v>
      </c>
      <c r="D55" s="107">
        <v>38356</v>
      </c>
      <c r="E55" s="28">
        <f aca="true" t="shared" si="56" ref="E55:E68">SUM(C55:D55)</f>
        <v>38417</v>
      </c>
      <c r="F55" s="45">
        <f aca="true" t="shared" si="57" ref="F55:F68">_xlfn.IFERROR(C55/E55,"n. a.")</f>
        <v>0.0015878387172345576</v>
      </c>
      <c r="H55" s="107">
        <v>48</v>
      </c>
      <c r="I55" s="107">
        <v>29833</v>
      </c>
      <c r="J55" s="28">
        <f aca="true" t="shared" si="58" ref="J55:J68">H55+I55</f>
        <v>29881</v>
      </c>
      <c r="K55" s="45">
        <f aca="true" t="shared" si="59" ref="K55:K68">_xlfn.IFERROR(H55/J55,"n. a.")</f>
        <v>0.0016063719420367458</v>
      </c>
      <c r="M55" s="107">
        <v>51</v>
      </c>
      <c r="N55" s="107">
        <v>28699</v>
      </c>
      <c r="O55" s="28">
        <f aca="true" t="shared" si="60" ref="O55:O68">M55+N55</f>
        <v>28750</v>
      </c>
      <c r="P55" s="45">
        <f aca="true" t="shared" si="61" ref="P55:P68">_xlfn.IFERROR(M55/O55,"n. a.")</f>
        <v>0.001773913043478261</v>
      </c>
      <c r="R55" s="107">
        <v>25</v>
      </c>
      <c r="S55" s="107">
        <v>26037</v>
      </c>
      <c r="T55" s="28">
        <f aca="true" t="shared" si="62" ref="T55:T68">R55+S55</f>
        <v>26062</v>
      </c>
      <c r="U55" s="45">
        <f aca="true" t="shared" si="63" ref="U55:U68">_xlfn.IFERROR(R55/T55,"n. a.")</f>
        <v>0.0009592510168060778</v>
      </c>
      <c r="W55" s="107">
        <v>28</v>
      </c>
      <c r="X55" s="107">
        <v>27146</v>
      </c>
      <c r="Y55" s="28">
        <f aca="true" t="shared" si="64" ref="Y55:Y68">W55+X55</f>
        <v>27174</v>
      </c>
      <c r="Z55" s="45">
        <f aca="true" t="shared" si="65" ref="Z55:Z68">_xlfn.IFERROR(W55/Y55,"n. a.")</f>
        <v>0.0010303967027305513</v>
      </c>
      <c r="AB55" s="107">
        <v>37</v>
      </c>
      <c r="AC55" s="107">
        <v>23447</v>
      </c>
      <c r="AD55" s="28">
        <f aca="true" t="shared" si="66" ref="AD55:AD68">AB55+AC55</f>
        <v>23484</v>
      </c>
      <c r="AE55" s="45">
        <f aca="true" t="shared" si="67" ref="AE55:AE68">_xlfn.IFERROR(AB55/AD55,"n. a.")</f>
        <v>0.0015755407937319025</v>
      </c>
      <c r="AG55" s="107">
        <v>27</v>
      </c>
      <c r="AH55" s="107">
        <v>27706</v>
      </c>
      <c r="AI55" s="28">
        <f aca="true" t="shared" si="68" ref="AI55:AI68">AG55+AH55</f>
        <v>27733</v>
      </c>
      <c r="AJ55" s="45">
        <f aca="true" t="shared" si="69" ref="AJ55:AJ68">_xlfn.IFERROR(AG55/AI55,"n. a.")</f>
        <v>0.000973569393862907</v>
      </c>
      <c r="AL55" s="107">
        <v>36</v>
      </c>
      <c r="AM55" s="107">
        <v>24500</v>
      </c>
      <c r="AN55" s="28">
        <f aca="true" t="shared" si="70" ref="AN55:AN68">AL55+AM55</f>
        <v>24536</v>
      </c>
      <c r="AO55" s="45">
        <f aca="true" t="shared" si="71" ref="AO55:AO68">_xlfn.IFERROR(AL55/AN55,"n. a.")</f>
        <v>0.0014672318226279751</v>
      </c>
      <c r="AP55" s="76"/>
      <c r="AQ55" s="107">
        <v>56</v>
      </c>
      <c r="AR55" s="107">
        <v>23567</v>
      </c>
      <c r="AS55" s="28">
        <f aca="true" t="shared" si="72" ref="AS55:AS68">AQ55+AR55</f>
        <v>23623</v>
      </c>
      <c r="AT55" s="45">
        <f aca="true" t="shared" si="73" ref="AT55:AT68">_xlfn.IFERROR(AQ55/AS55,"n. a.")</f>
        <v>0.00237057105363417</v>
      </c>
      <c r="AU55" s="76"/>
      <c r="AV55" s="107">
        <v>53</v>
      </c>
      <c r="AW55" s="107">
        <v>26024</v>
      </c>
      <c r="AX55" s="28">
        <f aca="true" t="shared" si="74" ref="AX55:AX68">AV55+AW55</f>
        <v>26077</v>
      </c>
      <c r="AY55" s="45">
        <f aca="true" t="shared" si="75" ref="AY55:AY68">_xlfn.IFERROR(AV55/AX55,"n. a.")</f>
        <v>0.0020324423821758636</v>
      </c>
      <c r="AZ55" s="76"/>
      <c r="BA55" s="107">
        <v>47</v>
      </c>
      <c r="BB55" s="107">
        <v>24802</v>
      </c>
      <c r="BC55" s="28">
        <f aca="true" t="shared" si="76" ref="BC55:BC68">BA55+BB55</f>
        <v>24849</v>
      </c>
      <c r="BD55" s="45">
        <f aca="true" t="shared" si="77" ref="BD55:BD68">_xlfn.IFERROR(BA55/BC55,"n. a.")</f>
        <v>0.0018914242021811742</v>
      </c>
      <c r="BE55" s="76"/>
      <c r="BF55" s="107">
        <v>66</v>
      </c>
      <c r="BG55" s="107">
        <v>26222</v>
      </c>
      <c r="BH55" s="28">
        <f aca="true" t="shared" si="78" ref="BH55:BH68">BF55+BG55</f>
        <v>26288</v>
      </c>
      <c r="BI55" s="45">
        <f aca="true" t="shared" si="79" ref="BI55:BI68">_xlfn.IFERROR(BF55/BH55,"n. a.")</f>
        <v>0.00251065124771759</v>
      </c>
      <c r="BJ55" s="121"/>
      <c r="BL55" s="199">
        <f aca="true" ca="1" t="shared" si="80" ref="BL55:BM68">_xlfn.SUMIFS(INDIRECT("C"&amp;MATCH($B55,$B$14:$B$290,0)+13&amp;":"&amp;$BN$1&amp;MATCH($B55,$B$14:$B$290,0)+13),INDIRECT("C6:"&amp;$BN$1&amp;"6"),BL$6)</f>
        <v>535</v>
      </c>
      <c r="BM55" s="181">
        <f ca="1" t="shared" si="80"/>
        <v>326339</v>
      </c>
      <c r="BN55" s="28">
        <f aca="true" t="shared" si="81" ref="BN55:BN68">BL55+BM55</f>
        <v>326874</v>
      </c>
      <c r="BO55" s="45">
        <f aca="true" t="shared" si="82" ref="BO55:BO68">_xlfn.IFERROR(BL55/BN55,"n. a.")</f>
        <v>0.0016367162882333865</v>
      </c>
      <c r="BP55" s="151"/>
      <c r="BR55" s="61">
        <f t="shared" si="0"/>
      </c>
    </row>
    <row r="56" spans="2:70" ht="12" customHeight="1">
      <c r="B56" s="43" t="s">
        <v>19</v>
      </c>
      <c r="C56" s="107">
        <v>122</v>
      </c>
      <c r="D56" s="107">
        <v>3657</v>
      </c>
      <c r="E56" s="28">
        <f t="shared" si="56"/>
        <v>3779</v>
      </c>
      <c r="F56" s="45">
        <f t="shared" si="57"/>
        <v>0.03228367292934639</v>
      </c>
      <c r="H56" s="107">
        <v>116</v>
      </c>
      <c r="I56" s="107">
        <v>2185</v>
      </c>
      <c r="J56" s="28">
        <f t="shared" si="58"/>
        <v>2301</v>
      </c>
      <c r="K56" s="45">
        <f t="shared" si="59"/>
        <v>0.05041286397218601</v>
      </c>
      <c r="M56" s="107">
        <v>90</v>
      </c>
      <c r="N56" s="107">
        <v>2130</v>
      </c>
      <c r="O56" s="28">
        <f t="shared" si="60"/>
        <v>2220</v>
      </c>
      <c r="P56" s="45">
        <f t="shared" si="61"/>
        <v>0.04054054054054054</v>
      </c>
      <c r="R56" s="107">
        <v>105</v>
      </c>
      <c r="S56" s="107">
        <v>2191</v>
      </c>
      <c r="T56" s="28">
        <f t="shared" si="62"/>
        <v>2296</v>
      </c>
      <c r="U56" s="45">
        <f t="shared" si="63"/>
        <v>0.04573170731707317</v>
      </c>
      <c r="W56" s="107">
        <v>117</v>
      </c>
      <c r="X56" s="107">
        <v>2910</v>
      </c>
      <c r="Y56" s="28">
        <f t="shared" si="64"/>
        <v>3027</v>
      </c>
      <c r="Z56" s="45">
        <f t="shared" si="65"/>
        <v>0.03865213082259663</v>
      </c>
      <c r="AB56" s="107">
        <v>36</v>
      </c>
      <c r="AC56" s="107">
        <v>3113</v>
      </c>
      <c r="AD56" s="28">
        <f t="shared" si="66"/>
        <v>3149</v>
      </c>
      <c r="AE56" s="45">
        <f t="shared" si="67"/>
        <v>0.011432200698634487</v>
      </c>
      <c r="AG56" s="107">
        <v>59</v>
      </c>
      <c r="AH56" s="107">
        <v>3259</v>
      </c>
      <c r="AI56" s="28">
        <f t="shared" si="68"/>
        <v>3318</v>
      </c>
      <c r="AJ56" s="45">
        <f t="shared" si="69"/>
        <v>0.01778179626280892</v>
      </c>
      <c r="AL56" s="107">
        <v>57</v>
      </c>
      <c r="AM56" s="107">
        <v>2635</v>
      </c>
      <c r="AN56" s="28">
        <f t="shared" si="70"/>
        <v>2692</v>
      </c>
      <c r="AO56" s="45">
        <f t="shared" si="71"/>
        <v>0.021173848439821695</v>
      </c>
      <c r="AP56" s="76"/>
      <c r="AQ56" s="107">
        <v>105</v>
      </c>
      <c r="AR56" s="107">
        <v>3226</v>
      </c>
      <c r="AS56" s="28">
        <f t="shared" si="72"/>
        <v>3331</v>
      </c>
      <c r="AT56" s="45">
        <f t="shared" si="73"/>
        <v>0.03152206544581207</v>
      </c>
      <c r="AU56" s="76"/>
      <c r="AV56" s="107">
        <v>135</v>
      </c>
      <c r="AW56" s="107">
        <v>3505</v>
      </c>
      <c r="AX56" s="28">
        <f t="shared" si="74"/>
        <v>3640</v>
      </c>
      <c r="AY56" s="45">
        <f t="shared" si="75"/>
        <v>0.03708791208791209</v>
      </c>
      <c r="AZ56" s="76"/>
      <c r="BA56" s="107">
        <v>115</v>
      </c>
      <c r="BB56" s="107">
        <v>3252</v>
      </c>
      <c r="BC56" s="28">
        <f t="shared" si="76"/>
        <v>3367</v>
      </c>
      <c r="BD56" s="45">
        <f t="shared" si="77"/>
        <v>0.03415503415503415</v>
      </c>
      <c r="BE56" s="76"/>
      <c r="BF56" s="107">
        <v>192</v>
      </c>
      <c r="BG56" s="107">
        <v>4123</v>
      </c>
      <c r="BH56" s="28">
        <f t="shared" si="78"/>
        <v>4315</v>
      </c>
      <c r="BI56" s="45">
        <f t="shared" si="79"/>
        <v>0.04449594438006953</v>
      </c>
      <c r="BJ56" s="121"/>
      <c r="BL56" s="199">
        <f ca="1" t="shared" si="80"/>
        <v>1249</v>
      </c>
      <c r="BM56" s="181">
        <f ca="1" t="shared" si="80"/>
        <v>36186</v>
      </c>
      <c r="BN56" s="28">
        <f t="shared" si="81"/>
        <v>37435</v>
      </c>
      <c r="BO56" s="45">
        <f t="shared" si="82"/>
        <v>0.03336449846400427</v>
      </c>
      <c r="BP56" s="151"/>
      <c r="BR56" s="61">
        <f t="shared" si="0"/>
      </c>
    </row>
    <row r="57" spans="2:70" ht="12" customHeight="1">
      <c r="B57" s="43" t="s">
        <v>20</v>
      </c>
      <c r="C57" s="107">
        <v>136</v>
      </c>
      <c r="D57" s="107">
        <v>22521</v>
      </c>
      <c r="E57" s="28">
        <f t="shared" si="56"/>
        <v>22657</v>
      </c>
      <c r="F57" s="45">
        <f t="shared" si="57"/>
        <v>0.006002559915257977</v>
      </c>
      <c r="H57" s="107">
        <v>104</v>
      </c>
      <c r="I57" s="107">
        <v>14112</v>
      </c>
      <c r="J57" s="28">
        <f t="shared" si="58"/>
        <v>14216</v>
      </c>
      <c r="K57" s="45">
        <f t="shared" si="59"/>
        <v>0.007315700619020821</v>
      </c>
      <c r="M57" s="107">
        <v>69</v>
      </c>
      <c r="N57" s="107">
        <v>16021</v>
      </c>
      <c r="O57" s="28">
        <f t="shared" si="60"/>
        <v>16090</v>
      </c>
      <c r="P57" s="45">
        <f t="shared" si="61"/>
        <v>0.004288377874456184</v>
      </c>
      <c r="R57" s="107">
        <v>48</v>
      </c>
      <c r="S57" s="107">
        <v>16576</v>
      </c>
      <c r="T57" s="28">
        <f t="shared" si="62"/>
        <v>16624</v>
      </c>
      <c r="U57" s="45">
        <f t="shared" si="63"/>
        <v>0.0028873917228103944</v>
      </c>
      <c r="W57" s="107">
        <v>32</v>
      </c>
      <c r="X57" s="107">
        <v>17497</v>
      </c>
      <c r="Y57" s="28">
        <f t="shared" si="64"/>
        <v>17529</v>
      </c>
      <c r="Z57" s="45">
        <f t="shared" si="65"/>
        <v>0.0018255462376633009</v>
      </c>
      <c r="AB57" s="107">
        <v>48</v>
      </c>
      <c r="AC57" s="107">
        <v>16125</v>
      </c>
      <c r="AD57" s="28">
        <f t="shared" si="66"/>
        <v>16173</v>
      </c>
      <c r="AE57" s="45">
        <f t="shared" si="67"/>
        <v>0.0029679094787608976</v>
      </c>
      <c r="AG57" s="107">
        <v>49</v>
      </c>
      <c r="AH57" s="107">
        <v>21574</v>
      </c>
      <c r="AI57" s="28">
        <f t="shared" si="68"/>
        <v>21623</v>
      </c>
      <c r="AJ57" s="45">
        <f t="shared" si="69"/>
        <v>0.0022661055357720947</v>
      </c>
      <c r="AL57" s="107">
        <v>47</v>
      </c>
      <c r="AM57" s="107">
        <v>16299</v>
      </c>
      <c r="AN57" s="28">
        <f t="shared" si="70"/>
        <v>16346</v>
      </c>
      <c r="AO57" s="45">
        <f t="shared" si="71"/>
        <v>0.002875321179493454</v>
      </c>
      <c r="AP57" s="76"/>
      <c r="AQ57" s="107">
        <v>41</v>
      </c>
      <c r="AR57" s="107">
        <v>15514</v>
      </c>
      <c r="AS57" s="28">
        <f t="shared" si="72"/>
        <v>15555</v>
      </c>
      <c r="AT57" s="45">
        <f t="shared" si="73"/>
        <v>0.0026358084217293475</v>
      </c>
      <c r="AU57" s="76"/>
      <c r="AV57" s="107">
        <v>43</v>
      </c>
      <c r="AW57" s="107">
        <v>17483</v>
      </c>
      <c r="AX57" s="28">
        <f t="shared" si="74"/>
        <v>17526</v>
      </c>
      <c r="AY57" s="45">
        <f t="shared" si="75"/>
        <v>0.0024534976606185098</v>
      </c>
      <c r="AZ57" s="76"/>
      <c r="BA57" s="107">
        <v>32</v>
      </c>
      <c r="BB57" s="107">
        <v>17467</v>
      </c>
      <c r="BC57" s="28">
        <f t="shared" si="76"/>
        <v>17499</v>
      </c>
      <c r="BD57" s="45">
        <f t="shared" si="77"/>
        <v>0.0018286759243385335</v>
      </c>
      <c r="BE57" s="76"/>
      <c r="BF57" s="107">
        <v>55</v>
      </c>
      <c r="BG57" s="107">
        <v>21931</v>
      </c>
      <c r="BH57" s="28">
        <f t="shared" si="78"/>
        <v>21986</v>
      </c>
      <c r="BI57" s="45">
        <f t="shared" si="79"/>
        <v>0.002501591922132266</v>
      </c>
      <c r="BJ57" s="121"/>
      <c r="BL57" s="199">
        <f ca="1" t="shared" si="80"/>
        <v>704</v>
      </c>
      <c r="BM57" s="181">
        <f ca="1" t="shared" si="80"/>
        <v>213120</v>
      </c>
      <c r="BN57" s="28">
        <f t="shared" si="81"/>
        <v>213824</v>
      </c>
      <c r="BO57" s="45">
        <f t="shared" si="82"/>
        <v>0.0032924274169410356</v>
      </c>
      <c r="BP57" s="151"/>
      <c r="BR57" s="61">
        <f t="shared" si="0"/>
      </c>
    </row>
    <row r="58" spans="2:70" ht="12" customHeight="1">
      <c r="B58" s="43" t="s">
        <v>21</v>
      </c>
      <c r="C58" s="107">
        <v>133</v>
      </c>
      <c r="D58" s="107">
        <v>21888</v>
      </c>
      <c r="E58" s="28">
        <f t="shared" si="56"/>
        <v>22021</v>
      </c>
      <c r="F58" s="45">
        <f t="shared" si="57"/>
        <v>0.0060396893874029335</v>
      </c>
      <c r="H58" s="107">
        <v>99</v>
      </c>
      <c r="I58" s="107">
        <v>25125</v>
      </c>
      <c r="J58" s="28">
        <f t="shared" si="58"/>
        <v>25224</v>
      </c>
      <c r="K58" s="45">
        <f t="shared" si="59"/>
        <v>0.003924833491912465</v>
      </c>
      <c r="M58" s="107">
        <v>76</v>
      </c>
      <c r="N58" s="107">
        <v>16954</v>
      </c>
      <c r="O58" s="28">
        <f t="shared" si="60"/>
        <v>17030</v>
      </c>
      <c r="P58" s="45">
        <f t="shared" si="61"/>
        <v>0.004462712859659424</v>
      </c>
      <c r="R58" s="107">
        <v>56</v>
      </c>
      <c r="S58" s="107">
        <v>14680</v>
      </c>
      <c r="T58" s="28">
        <f t="shared" si="62"/>
        <v>14736</v>
      </c>
      <c r="U58" s="45">
        <f t="shared" si="63"/>
        <v>0.003800217155266015</v>
      </c>
      <c r="W58" s="107">
        <v>56</v>
      </c>
      <c r="X58" s="107">
        <v>16400</v>
      </c>
      <c r="Y58" s="28">
        <f t="shared" si="64"/>
        <v>16456</v>
      </c>
      <c r="Z58" s="45">
        <f t="shared" si="65"/>
        <v>0.003403014098201264</v>
      </c>
      <c r="AB58" s="107">
        <v>55</v>
      </c>
      <c r="AC58" s="107">
        <v>17747</v>
      </c>
      <c r="AD58" s="28">
        <f t="shared" si="66"/>
        <v>17802</v>
      </c>
      <c r="AE58" s="45">
        <f t="shared" si="67"/>
        <v>0.0030895405010672957</v>
      </c>
      <c r="AG58" s="107">
        <v>48</v>
      </c>
      <c r="AH58" s="107">
        <v>19917</v>
      </c>
      <c r="AI58" s="28">
        <f t="shared" si="68"/>
        <v>19965</v>
      </c>
      <c r="AJ58" s="45">
        <f t="shared" si="69"/>
        <v>0.002404207362885049</v>
      </c>
      <c r="AL58" s="107">
        <v>75</v>
      </c>
      <c r="AM58" s="107">
        <v>15764</v>
      </c>
      <c r="AN58" s="28">
        <f t="shared" si="70"/>
        <v>15839</v>
      </c>
      <c r="AO58" s="45">
        <f t="shared" si="71"/>
        <v>0.004735147420923038</v>
      </c>
      <c r="AP58" s="76"/>
      <c r="AQ58" s="107">
        <v>94</v>
      </c>
      <c r="AR58" s="107">
        <v>16933</v>
      </c>
      <c r="AS58" s="28">
        <f t="shared" si="72"/>
        <v>17027</v>
      </c>
      <c r="AT58" s="45">
        <f t="shared" si="73"/>
        <v>0.005520643683561402</v>
      </c>
      <c r="AU58" s="76"/>
      <c r="AV58" s="107">
        <v>81</v>
      </c>
      <c r="AW58" s="107">
        <v>18640</v>
      </c>
      <c r="AX58" s="28">
        <f t="shared" si="74"/>
        <v>18721</v>
      </c>
      <c r="AY58" s="45">
        <f t="shared" si="75"/>
        <v>0.004326691950216335</v>
      </c>
      <c r="AZ58" s="76"/>
      <c r="BA58" s="107">
        <v>83</v>
      </c>
      <c r="BB58" s="107">
        <v>15739</v>
      </c>
      <c r="BC58" s="28">
        <f t="shared" si="76"/>
        <v>15822</v>
      </c>
      <c r="BD58" s="45">
        <f t="shared" si="77"/>
        <v>0.005245860194665656</v>
      </c>
      <c r="BE58" s="76"/>
      <c r="BF58" s="107">
        <v>70</v>
      </c>
      <c r="BG58" s="107">
        <v>14517</v>
      </c>
      <c r="BH58" s="28">
        <f t="shared" si="78"/>
        <v>14587</v>
      </c>
      <c r="BI58" s="45">
        <f t="shared" si="79"/>
        <v>0.004798793446219236</v>
      </c>
      <c r="BJ58" s="121"/>
      <c r="BL58" s="199">
        <f ca="1" t="shared" si="80"/>
        <v>926</v>
      </c>
      <c r="BM58" s="181">
        <f ca="1" t="shared" si="80"/>
        <v>214304</v>
      </c>
      <c r="BN58" s="28">
        <f t="shared" si="81"/>
        <v>215230</v>
      </c>
      <c r="BO58" s="45">
        <f t="shared" si="82"/>
        <v>0.004302374204339544</v>
      </c>
      <c r="BP58" s="151"/>
      <c r="BR58" s="61">
        <f t="shared" si="0"/>
      </c>
    </row>
    <row r="59" spans="2:70" ht="12" customHeight="1">
      <c r="B59" s="43" t="s">
        <v>22</v>
      </c>
      <c r="C59" s="107">
        <v>3545</v>
      </c>
      <c r="D59" s="107">
        <v>66358</v>
      </c>
      <c r="E59" s="28">
        <f t="shared" si="56"/>
        <v>69903</v>
      </c>
      <c r="F59" s="45">
        <f t="shared" si="57"/>
        <v>0.05071313105303063</v>
      </c>
      <c r="H59" s="107">
        <v>4598</v>
      </c>
      <c r="I59" s="107">
        <v>50029</v>
      </c>
      <c r="J59" s="28">
        <f t="shared" si="58"/>
        <v>54627</v>
      </c>
      <c r="K59" s="45">
        <f t="shared" si="59"/>
        <v>0.08417083127391217</v>
      </c>
      <c r="M59" s="107">
        <v>2583</v>
      </c>
      <c r="N59" s="107">
        <v>62432</v>
      </c>
      <c r="O59" s="28">
        <f t="shared" si="60"/>
        <v>65015</v>
      </c>
      <c r="P59" s="45">
        <f t="shared" si="61"/>
        <v>0.039729293240021536</v>
      </c>
      <c r="R59" s="107">
        <v>2157</v>
      </c>
      <c r="S59" s="107">
        <v>58993</v>
      </c>
      <c r="T59" s="28">
        <f t="shared" si="62"/>
        <v>61150</v>
      </c>
      <c r="U59" s="45">
        <f t="shared" si="63"/>
        <v>0.03527391659852821</v>
      </c>
      <c r="W59" s="107">
        <v>2327</v>
      </c>
      <c r="X59" s="107">
        <v>61322</v>
      </c>
      <c r="Y59" s="28">
        <f t="shared" si="64"/>
        <v>63649</v>
      </c>
      <c r="Z59" s="45">
        <f t="shared" si="65"/>
        <v>0.036559883108925516</v>
      </c>
      <c r="AB59" s="107">
        <v>1267</v>
      </c>
      <c r="AC59" s="107">
        <v>62401</v>
      </c>
      <c r="AD59" s="28">
        <f t="shared" si="66"/>
        <v>63668</v>
      </c>
      <c r="AE59" s="45">
        <f t="shared" si="67"/>
        <v>0.01990010680404599</v>
      </c>
      <c r="AG59" s="107">
        <v>1550</v>
      </c>
      <c r="AH59" s="107">
        <v>53943</v>
      </c>
      <c r="AI59" s="28">
        <f t="shared" si="68"/>
        <v>55493</v>
      </c>
      <c r="AJ59" s="45">
        <f t="shared" si="69"/>
        <v>0.027931450813616133</v>
      </c>
      <c r="AL59" s="107">
        <v>1768</v>
      </c>
      <c r="AM59" s="107">
        <v>58957</v>
      </c>
      <c r="AN59" s="28">
        <f t="shared" si="70"/>
        <v>60725</v>
      </c>
      <c r="AO59" s="45">
        <f t="shared" si="71"/>
        <v>0.029114862083161795</v>
      </c>
      <c r="AP59" s="76"/>
      <c r="AQ59" s="107">
        <v>2758</v>
      </c>
      <c r="AR59" s="107">
        <v>61458</v>
      </c>
      <c r="AS59" s="28">
        <f t="shared" si="72"/>
        <v>64216</v>
      </c>
      <c r="AT59" s="45">
        <f t="shared" si="73"/>
        <v>0.042948797807400026</v>
      </c>
      <c r="AU59" s="76"/>
      <c r="AV59" s="107">
        <v>2811</v>
      </c>
      <c r="AW59" s="107">
        <v>68575</v>
      </c>
      <c r="AX59" s="28">
        <f t="shared" si="74"/>
        <v>71386</v>
      </c>
      <c r="AY59" s="45">
        <f t="shared" si="75"/>
        <v>0.03937746897150702</v>
      </c>
      <c r="AZ59" s="76"/>
      <c r="BA59" s="107">
        <v>3219</v>
      </c>
      <c r="BB59" s="107">
        <v>63581</v>
      </c>
      <c r="BC59" s="28">
        <f t="shared" si="76"/>
        <v>66800</v>
      </c>
      <c r="BD59" s="45">
        <f t="shared" si="77"/>
        <v>0.04818862275449102</v>
      </c>
      <c r="BE59" s="76"/>
      <c r="BF59" s="107">
        <v>2839</v>
      </c>
      <c r="BG59" s="107">
        <v>67126</v>
      </c>
      <c r="BH59" s="28">
        <f t="shared" si="78"/>
        <v>69965</v>
      </c>
      <c r="BI59" s="45">
        <f t="shared" si="79"/>
        <v>0.04057743157292932</v>
      </c>
      <c r="BJ59" s="121"/>
      <c r="BL59" s="199">
        <f ca="1" t="shared" si="80"/>
        <v>31422</v>
      </c>
      <c r="BM59" s="181">
        <f ca="1" t="shared" si="80"/>
        <v>735175</v>
      </c>
      <c r="BN59" s="28">
        <f t="shared" si="81"/>
        <v>766597</v>
      </c>
      <c r="BO59" s="45">
        <f t="shared" si="82"/>
        <v>0.04098894203864612</v>
      </c>
      <c r="BP59" s="151"/>
      <c r="BR59" s="61">
        <f t="shared" si="0"/>
      </c>
    </row>
    <row r="60" spans="2:70" ht="12" customHeight="1">
      <c r="B60" s="43" t="s">
        <v>23</v>
      </c>
      <c r="C60" s="107">
        <v>31</v>
      </c>
      <c r="D60" s="107">
        <v>4878</v>
      </c>
      <c r="E60" s="28">
        <f t="shared" si="56"/>
        <v>4909</v>
      </c>
      <c r="F60" s="45">
        <f t="shared" si="57"/>
        <v>0.006314931757995518</v>
      </c>
      <c r="H60" s="107">
        <v>15</v>
      </c>
      <c r="I60" s="107">
        <v>5906</v>
      </c>
      <c r="J60" s="28">
        <f t="shared" si="58"/>
        <v>5921</v>
      </c>
      <c r="K60" s="45">
        <f t="shared" si="59"/>
        <v>0.002533355852052018</v>
      </c>
      <c r="M60" s="107">
        <v>42</v>
      </c>
      <c r="N60" s="107">
        <v>6257</v>
      </c>
      <c r="O60" s="28">
        <f t="shared" si="60"/>
        <v>6299</v>
      </c>
      <c r="P60" s="45">
        <f t="shared" si="61"/>
        <v>0.006667725035719956</v>
      </c>
      <c r="R60" s="107">
        <v>34</v>
      </c>
      <c r="S60" s="107">
        <v>5483</v>
      </c>
      <c r="T60" s="28">
        <f t="shared" si="62"/>
        <v>5517</v>
      </c>
      <c r="U60" s="45">
        <f t="shared" si="63"/>
        <v>0.0061627696211709266</v>
      </c>
      <c r="W60" s="107">
        <v>19</v>
      </c>
      <c r="X60" s="107">
        <v>5637</v>
      </c>
      <c r="Y60" s="28">
        <f t="shared" si="64"/>
        <v>5656</v>
      </c>
      <c r="Z60" s="45">
        <f t="shared" si="65"/>
        <v>0.0033592644978783595</v>
      </c>
      <c r="AB60" s="107">
        <v>31</v>
      </c>
      <c r="AC60" s="107">
        <v>5488</v>
      </c>
      <c r="AD60" s="28">
        <f t="shared" si="66"/>
        <v>5519</v>
      </c>
      <c r="AE60" s="45">
        <f t="shared" si="67"/>
        <v>0.005616959594129371</v>
      </c>
      <c r="AG60" s="107">
        <v>15</v>
      </c>
      <c r="AH60" s="107">
        <v>8233</v>
      </c>
      <c r="AI60" s="28">
        <f t="shared" si="68"/>
        <v>8248</v>
      </c>
      <c r="AJ60" s="45">
        <f t="shared" si="69"/>
        <v>0.0018186226964112511</v>
      </c>
      <c r="AL60" s="107">
        <v>39</v>
      </c>
      <c r="AM60" s="107">
        <v>10215</v>
      </c>
      <c r="AN60" s="28">
        <f t="shared" si="70"/>
        <v>10254</v>
      </c>
      <c r="AO60" s="45">
        <f t="shared" si="71"/>
        <v>0.0038033937975424223</v>
      </c>
      <c r="AP60" s="76"/>
      <c r="AQ60" s="107">
        <v>20</v>
      </c>
      <c r="AR60" s="107">
        <v>6500</v>
      </c>
      <c r="AS60" s="28">
        <f t="shared" si="72"/>
        <v>6520</v>
      </c>
      <c r="AT60" s="45">
        <f t="shared" si="73"/>
        <v>0.003067484662576687</v>
      </c>
      <c r="AU60" s="76"/>
      <c r="AV60" s="107">
        <v>25</v>
      </c>
      <c r="AW60" s="107">
        <v>7447</v>
      </c>
      <c r="AX60" s="28">
        <f t="shared" si="74"/>
        <v>7472</v>
      </c>
      <c r="AY60" s="45">
        <f t="shared" si="75"/>
        <v>0.0033458244111349037</v>
      </c>
      <c r="AZ60" s="76"/>
      <c r="BA60" s="107">
        <v>26</v>
      </c>
      <c r="BB60" s="107">
        <v>6191</v>
      </c>
      <c r="BC60" s="28">
        <f t="shared" si="76"/>
        <v>6217</v>
      </c>
      <c r="BD60" s="45">
        <f t="shared" si="77"/>
        <v>0.004182081389737816</v>
      </c>
      <c r="BE60" s="76"/>
      <c r="BF60" s="107">
        <v>26</v>
      </c>
      <c r="BG60" s="107">
        <v>5432</v>
      </c>
      <c r="BH60" s="28">
        <f t="shared" si="78"/>
        <v>5458</v>
      </c>
      <c r="BI60" s="45">
        <f t="shared" si="79"/>
        <v>0.004763649688530597</v>
      </c>
      <c r="BJ60" s="121"/>
      <c r="BL60" s="199">
        <f ca="1" t="shared" si="80"/>
        <v>323</v>
      </c>
      <c r="BM60" s="181">
        <f ca="1" t="shared" si="80"/>
        <v>77667</v>
      </c>
      <c r="BN60" s="28">
        <f t="shared" si="81"/>
        <v>77990</v>
      </c>
      <c r="BO60" s="45">
        <f t="shared" si="82"/>
        <v>0.004141556609821772</v>
      </c>
      <c r="BP60" s="151"/>
      <c r="BR60" s="61">
        <f t="shared" si="0"/>
      </c>
    </row>
    <row r="61" spans="2:70" ht="12" customHeight="1">
      <c r="B61" s="43" t="s">
        <v>255</v>
      </c>
      <c r="C61" s="107">
        <v>0</v>
      </c>
      <c r="D61" s="107">
        <v>0</v>
      </c>
      <c r="E61" s="28">
        <f t="shared" si="56"/>
        <v>0</v>
      </c>
      <c r="F61" s="45" t="str">
        <f t="shared" si="57"/>
        <v>n. a.</v>
      </c>
      <c r="H61" s="107">
        <v>0</v>
      </c>
      <c r="I61" s="107">
        <v>0</v>
      </c>
      <c r="J61" s="28">
        <f t="shared" si="58"/>
        <v>0</v>
      </c>
      <c r="K61" s="45" t="str">
        <f t="shared" si="59"/>
        <v>n. a.</v>
      </c>
      <c r="M61" s="107">
        <v>0</v>
      </c>
      <c r="N61" s="107">
        <v>0</v>
      </c>
      <c r="O61" s="28">
        <f t="shared" si="60"/>
        <v>0</v>
      </c>
      <c r="P61" s="45" t="str">
        <f t="shared" si="61"/>
        <v>n. a.</v>
      </c>
      <c r="R61" s="107">
        <v>0</v>
      </c>
      <c r="S61" s="107">
        <v>1</v>
      </c>
      <c r="T61" s="28">
        <f t="shared" si="62"/>
        <v>1</v>
      </c>
      <c r="U61" s="45">
        <f t="shared" si="63"/>
        <v>0</v>
      </c>
      <c r="W61" s="107">
        <v>0</v>
      </c>
      <c r="X61" s="107">
        <v>0</v>
      </c>
      <c r="Y61" s="28">
        <f t="shared" si="64"/>
        <v>0</v>
      </c>
      <c r="Z61" s="45" t="str">
        <f t="shared" si="65"/>
        <v>n. a.</v>
      </c>
      <c r="AB61" s="107">
        <v>0</v>
      </c>
      <c r="AC61" s="107">
        <v>0</v>
      </c>
      <c r="AD61" s="28">
        <f t="shared" si="66"/>
        <v>0</v>
      </c>
      <c r="AE61" s="45" t="str">
        <f t="shared" si="67"/>
        <v>n. a.</v>
      </c>
      <c r="AG61" s="107">
        <v>0</v>
      </c>
      <c r="AH61" s="107">
        <v>0</v>
      </c>
      <c r="AI61" s="28">
        <f t="shared" si="68"/>
        <v>0</v>
      </c>
      <c r="AJ61" s="45" t="str">
        <f t="shared" si="69"/>
        <v>n. a.</v>
      </c>
      <c r="AL61" s="107">
        <v>0</v>
      </c>
      <c r="AM61" s="107">
        <v>0</v>
      </c>
      <c r="AN61" s="28">
        <f t="shared" si="70"/>
        <v>0</v>
      </c>
      <c r="AO61" s="45" t="str">
        <f t="shared" si="71"/>
        <v>n. a.</v>
      </c>
      <c r="AP61" s="76"/>
      <c r="AQ61" s="107">
        <v>0</v>
      </c>
      <c r="AR61" s="107">
        <v>0</v>
      </c>
      <c r="AS61" s="28">
        <f t="shared" si="72"/>
        <v>0</v>
      </c>
      <c r="AT61" s="45" t="str">
        <f t="shared" si="73"/>
        <v>n. a.</v>
      </c>
      <c r="AU61" s="76"/>
      <c r="AV61" s="107">
        <v>0</v>
      </c>
      <c r="AW61" s="107">
        <v>0</v>
      </c>
      <c r="AX61" s="28">
        <f t="shared" si="74"/>
        <v>0</v>
      </c>
      <c r="AY61" s="45" t="str">
        <f t="shared" si="75"/>
        <v>n. a.</v>
      </c>
      <c r="AZ61" s="76"/>
      <c r="BA61" s="107">
        <v>0</v>
      </c>
      <c r="BB61" s="107">
        <v>0</v>
      </c>
      <c r="BC61" s="28">
        <f t="shared" si="76"/>
        <v>0</v>
      </c>
      <c r="BD61" s="45" t="str">
        <f t="shared" si="77"/>
        <v>n. a.</v>
      </c>
      <c r="BE61" s="76"/>
      <c r="BF61" s="107">
        <v>0</v>
      </c>
      <c r="BG61" s="107">
        <v>0</v>
      </c>
      <c r="BH61" s="28">
        <f t="shared" si="78"/>
        <v>0</v>
      </c>
      <c r="BI61" s="45" t="str">
        <f t="shared" si="79"/>
        <v>n. a.</v>
      </c>
      <c r="BJ61" s="121"/>
      <c r="BL61" s="199">
        <f ca="1" t="shared" si="80"/>
        <v>0</v>
      </c>
      <c r="BM61" s="181">
        <f ca="1" t="shared" si="80"/>
        <v>1</v>
      </c>
      <c r="BN61" s="28">
        <f t="shared" si="81"/>
        <v>1</v>
      </c>
      <c r="BO61" s="45">
        <f t="shared" si="82"/>
        <v>0</v>
      </c>
      <c r="BP61" s="151"/>
      <c r="BR61" s="61">
        <f t="shared" si="0"/>
      </c>
    </row>
    <row r="62" spans="2:70" ht="12" customHeight="1">
      <c r="B62" s="43" t="s">
        <v>75</v>
      </c>
      <c r="C62" s="107">
        <v>0</v>
      </c>
      <c r="D62" s="107">
        <v>62</v>
      </c>
      <c r="E62" s="28">
        <f t="shared" si="56"/>
        <v>62</v>
      </c>
      <c r="F62" s="45">
        <f t="shared" si="57"/>
        <v>0</v>
      </c>
      <c r="H62" s="107">
        <v>1</v>
      </c>
      <c r="I62" s="107">
        <v>47</v>
      </c>
      <c r="J62" s="28">
        <f t="shared" si="58"/>
        <v>48</v>
      </c>
      <c r="K62" s="45">
        <f t="shared" si="59"/>
        <v>0.020833333333333332</v>
      </c>
      <c r="M62" s="107">
        <v>0</v>
      </c>
      <c r="N62" s="107">
        <v>96</v>
      </c>
      <c r="O62" s="28">
        <f t="shared" si="60"/>
        <v>96</v>
      </c>
      <c r="P62" s="45">
        <f t="shared" si="61"/>
        <v>0</v>
      </c>
      <c r="R62" s="107">
        <v>0</v>
      </c>
      <c r="S62" s="107">
        <v>83</v>
      </c>
      <c r="T62" s="28">
        <f t="shared" si="62"/>
        <v>83</v>
      </c>
      <c r="U62" s="45">
        <f t="shared" si="63"/>
        <v>0</v>
      </c>
      <c r="W62" s="107">
        <v>0</v>
      </c>
      <c r="X62" s="107">
        <v>98</v>
      </c>
      <c r="Y62" s="28">
        <f t="shared" si="64"/>
        <v>98</v>
      </c>
      <c r="Z62" s="45">
        <f t="shared" si="65"/>
        <v>0</v>
      </c>
      <c r="AB62" s="107">
        <v>0</v>
      </c>
      <c r="AC62" s="107">
        <v>123</v>
      </c>
      <c r="AD62" s="28">
        <f t="shared" si="66"/>
        <v>123</v>
      </c>
      <c r="AE62" s="45">
        <f t="shared" si="67"/>
        <v>0</v>
      </c>
      <c r="AG62" s="107">
        <v>1</v>
      </c>
      <c r="AH62" s="107">
        <v>127</v>
      </c>
      <c r="AI62" s="28">
        <f t="shared" si="68"/>
        <v>128</v>
      </c>
      <c r="AJ62" s="45">
        <f t="shared" si="69"/>
        <v>0.0078125</v>
      </c>
      <c r="AL62" s="107">
        <v>1</v>
      </c>
      <c r="AM62" s="107">
        <v>158</v>
      </c>
      <c r="AN62" s="28">
        <f t="shared" si="70"/>
        <v>159</v>
      </c>
      <c r="AO62" s="45">
        <f t="shared" si="71"/>
        <v>0.006289308176100629</v>
      </c>
      <c r="AP62" s="76"/>
      <c r="AQ62" s="107">
        <v>3</v>
      </c>
      <c r="AR62" s="107">
        <v>139</v>
      </c>
      <c r="AS62" s="28">
        <f t="shared" si="72"/>
        <v>142</v>
      </c>
      <c r="AT62" s="45">
        <f t="shared" si="73"/>
        <v>0.02112676056338028</v>
      </c>
      <c r="AU62" s="76"/>
      <c r="AV62" s="107">
        <v>2</v>
      </c>
      <c r="AW62" s="107">
        <v>70</v>
      </c>
      <c r="AX62" s="28">
        <f t="shared" si="74"/>
        <v>72</v>
      </c>
      <c r="AY62" s="45">
        <f t="shared" si="75"/>
        <v>0.027777777777777776</v>
      </c>
      <c r="AZ62" s="76"/>
      <c r="BA62" s="107">
        <v>0</v>
      </c>
      <c r="BB62" s="107">
        <v>100</v>
      </c>
      <c r="BC62" s="28">
        <f t="shared" si="76"/>
        <v>100</v>
      </c>
      <c r="BD62" s="45">
        <f t="shared" si="77"/>
        <v>0</v>
      </c>
      <c r="BE62" s="76"/>
      <c r="BF62" s="107">
        <v>0</v>
      </c>
      <c r="BG62" s="107">
        <v>67</v>
      </c>
      <c r="BH62" s="28">
        <f t="shared" si="78"/>
        <v>67</v>
      </c>
      <c r="BI62" s="45">
        <f t="shared" si="79"/>
        <v>0</v>
      </c>
      <c r="BJ62" s="121"/>
      <c r="BL62" s="199">
        <f ca="1" t="shared" si="80"/>
        <v>8</v>
      </c>
      <c r="BM62" s="181">
        <f ca="1" t="shared" si="80"/>
        <v>1170</v>
      </c>
      <c r="BN62" s="28">
        <f t="shared" si="81"/>
        <v>1178</v>
      </c>
      <c r="BO62" s="45">
        <f t="shared" si="82"/>
        <v>0.006791171477079796</v>
      </c>
      <c r="BP62" s="151"/>
      <c r="BR62" s="61">
        <f t="shared" si="0"/>
      </c>
    </row>
    <row r="63" spans="2:70" ht="12" customHeight="1">
      <c r="B63" s="43" t="s">
        <v>263</v>
      </c>
      <c r="C63" s="107">
        <v>0</v>
      </c>
      <c r="D63" s="107">
        <v>0</v>
      </c>
      <c r="E63" s="28">
        <f t="shared" si="56"/>
        <v>0</v>
      </c>
      <c r="F63" s="45" t="str">
        <f t="shared" si="57"/>
        <v>n. a.</v>
      </c>
      <c r="H63" s="107">
        <v>0</v>
      </c>
      <c r="I63" s="107">
        <v>0</v>
      </c>
      <c r="J63" s="28">
        <f t="shared" si="58"/>
        <v>0</v>
      </c>
      <c r="K63" s="45" t="str">
        <f t="shared" si="59"/>
        <v>n. a.</v>
      </c>
      <c r="M63" s="107">
        <v>0</v>
      </c>
      <c r="N63" s="107">
        <v>0</v>
      </c>
      <c r="O63" s="28">
        <f t="shared" si="60"/>
        <v>0</v>
      </c>
      <c r="P63" s="45" t="str">
        <f t="shared" si="61"/>
        <v>n. a.</v>
      </c>
      <c r="R63" s="107">
        <v>0</v>
      </c>
      <c r="S63" s="107">
        <v>0</v>
      </c>
      <c r="T63" s="28">
        <f t="shared" si="62"/>
        <v>0</v>
      </c>
      <c r="U63" s="45" t="str">
        <f t="shared" si="63"/>
        <v>n. a.</v>
      </c>
      <c r="W63" s="107">
        <v>0</v>
      </c>
      <c r="X63" s="107">
        <v>0</v>
      </c>
      <c r="Y63" s="28">
        <f t="shared" si="64"/>
        <v>0</v>
      </c>
      <c r="Z63" s="45" t="str">
        <f t="shared" si="65"/>
        <v>n. a.</v>
      </c>
      <c r="AB63" s="107">
        <v>0</v>
      </c>
      <c r="AC63" s="107">
        <v>0</v>
      </c>
      <c r="AD63" s="28">
        <f t="shared" si="66"/>
        <v>0</v>
      </c>
      <c r="AE63" s="45" t="str">
        <f t="shared" si="67"/>
        <v>n. a.</v>
      </c>
      <c r="AG63" s="107">
        <v>0</v>
      </c>
      <c r="AH63" s="107">
        <v>0</v>
      </c>
      <c r="AI63" s="28">
        <f t="shared" si="68"/>
        <v>0</v>
      </c>
      <c r="AJ63" s="45" t="str">
        <f t="shared" si="69"/>
        <v>n. a.</v>
      </c>
      <c r="AL63" s="107">
        <v>0</v>
      </c>
      <c r="AM63" s="107">
        <v>0</v>
      </c>
      <c r="AN63" s="28">
        <f t="shared" si="70"/>
        <v>0</v>
      </c>
      <c r="AO63" s="45" t="str">
        <f t="shared" si="71"/>
        <v>n. a.</v>
      </c>
      <c r="AP63" s="76"/>
      <c r="AQ63" s="107">
        <v>0</v>
      </c>
      <c r="AR63" s="107">
        <v>0</v>
      </c>
      <c r="AS63" s="28">
        <f t="shared" si="72"/>
        <v>0</v>
      </c>
      <c r="AT63" s="45" t="str">
        <f t="shared" si="73"/>
        <v>n. a.</v>
      </c>
      <c r="AU63" s="76"/>
      <c r="AV63" s="107">
        <v>0</v>
      </c>
      <c r="AW63" s="107">
        <v>0</v>
      </c>
      <c r="AX63" s="28">
        <f t="shared" si="74"/>
        <v>0</v>
      </c>
      <c r="AY63" s="45" t="str">
        <f t="shared" si="75"/>
        <v>n. a.</v>
      </c>
      <c r="AZ63" s="76"/>
      <c r="BA63" s="107">
        <v>0</v>
      </c>
      <c r="BB63" s="107">
        <v>0</v>
      </c>
      <c r="BC63" s="28">
        <f t="shared" si="76"/>
        <v>0</v>
      </c>
      <c r="BD63" s="45" t="str">
        <f t="shared" si="77"/>
        <v>n. a.</v>
      </c>
      <c r="BE63" s="76"/>
      <c r="BF63" s="107">
        <v>0</v>
      </c>
      <c r="BG63" s="107">
        <v>0</v>
      </c>
      <c r="BH63" s="28">
        <f t="shared" si="78"/>
        <v>0</v>
      </c>
      <c r="BI63" s="45" t="str">
        <f t="shared" si="79"/>
        <v>n. a.</v>
      </c>
      <c r="BJ63" s="121"/>
      <c r="BL63" s="199">
        <f ca="1" t="shared" si="80"/>
        <v>0</v>
      </c>
      <c r="BM63" s="181">
        <f ca="1" t="shared" si="80"/>
        <v>0</v>
      </c>
      <c r="BN63" s="28">
        <f t="shared" si="81"/>
        <v>0</v>
      </c>
      <c r="BO63" s="45" t="str">
        <f t="shared" si="82"/>
        <v>n. a.</v>
      </c>
      <c r="BP63" s="151"/>
      <c r="BR63" s="61" t="str">
        <f t="shared" si="0"/>
        <v>X</v>
      </c>
    </row>
    <row r="64" spans="2:70" ht="12" customHeight="1">
      <c r="B64" s="43" t="s">
        <v>24</v>
      </c>
      <c r="C64" s="107">
        <v>2</v>
      </c>
      <c r="D64" s="107">
        <v>2149</v>
      </c>
      <c r="E64" s="28">
        <f t="shared" si="56"/>
        <v>2151</v>
      </c>
      <c r="F64" s="45">
        <f t="shared" si="57"/>
        <v>0.0009298000929800093</v>
      </c>
      <c r="H64" s="107">
        <v>10</v>
      </c>
      <c r="I64" s="107">
        <v>1382</v>
      </c>
      <c r="J64" s="28">
        <f t="shared" si="58"/>
        <v>1392</v>
      </c>
      <c r="K64" s="45">
        <f t="shared" si="59"/>
        <v>0.007183908045977011</v>
      </c>
      <c r="M64" s="107">
        <v>7</v>
      </c>
      <c r="N64" s="107">
        <v>1221</v>
      </c>
      <c r="O64" s="28">
        <f t="shared" si="60"/>
        <v>1228</v>
      </c>
      <c r="P64" s="45">
        <f t="shared" si="61"/>
        <v>0.005700325732899023</v>
      </c>
      <c r="R64" s="107">
        <v>22</v>
      </c>
      <c r="S64" s="107">
        <v>1527</v>
      </c>
      <c r="T64" s="28">
        <f t="shared" si="62"/>
        <v>1549</v>
      </c>
      <c r="U64" s="45">
        <f t="shared" si="63"/>
        <v>0.014202711426726921</v>
      </c>
      <c r="W64" s="107">
        <v>29</v>
      </c>
      <c r="X64" s="107">
        <v>1498</v>
      </c>
      <c r="Y64" s="28">
        <f t="shared" si="64"/>
        <v>1527</v>
      </c>
      <c r="Z64" s="45">
        <f t="shared" si="65"/>
        <v>0.01899148657498363</v>
      </c>
      <c r="AB64" s="107">
        <v>2</v>
      </c>
      <c r="AC64" s="107">
        <v>1060</v>
      </c>
      <c r="AD64" s="28">
        <f t="shared" si="66"/>
        <v>1062</v>
      </c>
      <c r="AE64" s="45">
        <f t="shared" si="67"/>
        <v>0.0018832391713747645</v>
      </c>
      <c r="AG64" s="107">
        <v>3</v>
      </c>
      <c r="AH64" s="107">
        <v>1079</v>
      </c>
      <c r="AI64" s="28">
        <f t="shared" si="68"/>
        <v>1082</v>
      </c>
      <c r="AJ64" s="45">
        <f t="shared" si="69"/>
        <v>0.0027726432532347504</v>
      </c>
      <c r="AL64" s="107">
        <v>4</v>
      </c>
      <c r="AM64" s="107">
        <v>1072</v>
      </c>
      <c r="AN64" s="28">
        <f t="shared" si="70"/>
        <v>1076</v>
      </c>
      <c r="AO64" s="45">
        <f t="shared" si="71"/>
        <v>0.0037174721189591076</v>
      </c>
      <c r="AP64" s="76"/>
      <c r="AQ64" s="107">
        <v>7</v>
      </c>
      <c r="AR64" s="107">
        <v>1401</v>
      </c>
      <c r="AS64" s="28">
        <f t="shared" si="72"/>
        <v>1408</v>
      </c>
      <c r="AT64" s="45">
        <f t="shared" si="73"/>
        <v>0.004971590909090909</v>
      </c>
      <c r="AU64" s="76"/>
      <c r="AV64" s="107">
        <v>3</v>
      </c>
      <c r="AW64" s="107">
        <v>1479</v>
      </c>
      <c r="AX64" s="28">
        <f t="shared" si="74"/>
        <v>1482</v>
      </c>
      <c r="AY64" s="45">
        <f t="shared" si="75"/>
        <v>0.0020242914979757085</v>
      </c>
      <c r="AZ64" s="76"/>
      <c r="BA64" s="107">
        <v>10</v>
      </c>
      <c r="BB64" s="107">
        <v>1527</v>
      </c>
      <c r="BC64" s="28">
        <f t="shared" si="76"/>
        <v>1537</v>
      </c>
      <c r="BD64" s="45">
        <f t="shared" si="77"/>
        <v>0.006506180871828237</v>
      </c>
      <c r="BE64" s="76"/>
      <c r="BF64" s="107">
        <v>6</v>
      </c>
      <c r="BG64" s="107">
        <v>1651</v>
      </c>
      <c r="BH64" s="28">
        <f t="shared" si="78"/>
        <v>1657</v>
      </c>
      <c r="BI64" s="45">
        <f t="shared" si="79"/>
        <v>0.003621001810500905</v>
      </c>
      <c r="BJ64" s="121"/>
      <c r="BL64" s="199">
        <f ca="1" t="shared" si="80"/>
        <v>105</v>
      </c>
      <c r="BM64" s="181">
        <f ca="1" t="shared" si="80"/>
        <v>17046</v>
      </c>
      <c r="BN64" s="28">
        <f t="shared" si="81"/>
        <v>17151</v>
      </c>
      <c r="BO64" s="45">
        <f t="shared" si="82"/>
        <v>0.006122092006297009</v>
      </c>
      <c r="BP64" s="151"/>
      <c r="BR64" s="61">
        <f t="shared" si="0"/>
      </c>
    </row>
    <row r="65" spans="2:70" ht="12" customHeight="1">
      <c r="B65" s="43" t="s">
        <v>25</v>
      </c>
      <c r="C65" s="107">
        <v>1447</v>
      </c>
      <c r="D65" s="107">
        <v>24735</v>
      </c>
      <c r="E65" s="28">
        <f t="shared" si="56"/>
        <v>26182</v>
      </c>
      <c r="F65" s="45">
        <f t="shared" si="57"/>
        <v>0.05526697731265755</v>
      </c>
      <c r="H65" s="107">
        <v>1899</v>
      </c>
      <c r="I65" s="107">
        <v>29331</v>
      </c>
      <c r="J65" s="28">
        <f t="shared" si="58"/>
        <v>31230</v>
      </c>
      <c r="K65" s="45">
        <f t="shared" si="59"/>
        <v>0.060806916426512966</v>
      </c>
      <c r="M65" s="107">
        <v>1362</v>
      </c>
      <c r="N65" s="107">
        <v>27882</v>
      </c>
      <c r="O65" s="28">
        <f t="shared" si="60"/>
        <v>29244</v>
      </c>
      <c r="P65" s="45">
        <f t="shared" si="61"/>
        <v>0.04657365613459171</v>
      </c>
      <c r="R65" s="107">
        <v>1380</v>
      </c>
      <c r="S65" s="107">
        <v>25269</v>
      </c>
      <c r="T65" s="28">
        <f t="shared" si="62"/>
        <v>26649</v>
      </c>
      <c r="U65" s="45">
        <f t="shared" si="63"/>
        <v>0.05178430710345604</v>
      </c>
      <c r="W65" s="107">
        <v>1002</v>
      </c>
      <c r="X65" s="107">
        <v>28140</v>
      </c>
      <c r="Y65" s="28">
        <f t="shared" si="64"/>
        <v>29142</v>
      </c>
      <c r="Z65" s="45">
        <f t="shared" si="65"/>
        <v>0.0343833642165946</v>
      </c>
      <c r="AB65" s="107">
        <v>589</v>
      </c>
      <c r="AC65" s="107">
        <v>18911</v>
      </c>
      <c r="AD65" s="28">
        <f t="shared" si="66"/>
        <v>19500</v>
      </c>
      <c r="AE65" s="45">
        <f t="shared" si="67"/>
        <v>0.030205128205128204</v>
      </c>
      <c r="AG65" s="107">
        <v>498</v>
      </c>
      <c r="AH65" s="107">
        <v>22781</v>
      </c>
      <c r="AI65" s="28">
        <f t="shared" si="68"/>
        <v>23279</v>
      </c>
      <c r="AJ65" s="45">
        <f t="shared" si="69"/>
        <v>0.02139267150650801</v>
      </c>
      <c r="AL65" s="107">
        <v>676</v>
      </c>
      <c r="AM65" s="107">
        <v>25177</v>
      </c>
      <c r="AN65" s="28">
        <f t="shared" si="70"/>
        <v>25853</v>
      </c>
      <c r="AO65" s="45">
        <f t="shared" si="71"/>
        <v>0.026147835841101613</v>
      </c>
      <c r="AP65" s="76"/>
      <c r="AQ65" s="107">
        <v>1043</v>
      </c>
      <c r="AR65" s="107">
        <v>21941</v>
      </c>
      <c r="AS65" s="28">
        <f t="shared" si="72"/>
        <v>22984</v>
      </c>
      <c r="AT65" s="45">
        <f t="shared" si="73"/>
        <v>0.04537939436129482</v>
      </c>
      <c r="AU65" s="76"/>
      <c r="AV65" s="107">
        <v>920</v>
      </c>
      <c r="AW65" s="107">
        <v>26683</v>
      </c>
      <c r="AX65" s="28">
        <f t="shared" si="74"/>
        <v>27603</v>
      </c>
      <c r="AY65" s="45">
        <f t="shared" si="75"/>
        <v>0.03332971053870956</v>
      </c>
      <c r="AZ65" s="76"/>
      <c r="BA65" s="107">
        <v>1114</v>
      </c>
      <c r="BB65" s="107">
        <v>21015</v>
      </c>
      <c r="BC65" s="28">
        <f t="shared" si="76"/>
        <v>22129</v>
      </c>
      <c r="BD65" s="45">
        <f t="shared" si="77"/>
        <v>0.05034118125536626</v>
      </c>
      <c r="BE65" s="76"/>
      <c r="BF65" s="107">
        <v>1242</v>
      </c>
      <c r="BG65" s="107">
        <v>21803</v>
      </c>
      <c r="BH65" s="28">
        <f t="shared" si="78"/>
        <v>23045</v>
      </c>
      <c r="BI65" s="45">
        <f t="shared" si="79"/>
        <v>0.053894554133217615</v>
      </c>
      <c r="BJ65" s="121"/>
      <c r="BL65" s="199">
        <f ca="1" t="shared" si="80"/>
        <v>13172</v>
      </c>
      <c r="BM65" s="181">
        <f ca="1" t="shared" si="80"/>
        <v>293668</v>
      </c>
      <c r="BN65" s="28">
        <f t="shared" si="81"/>
        <v>306840</v>
      </c>
      <c r="BO65" s="45">
        <f t="shared" si="82"/>
        <v>0.04292791031156303</v>
      </c>
      <c r="BP65" s="151"/>
      <c r="BR65" s="61">
        <f t="shared" si="0"/>
      </c>
    </row>
    <row r="66" spans="2:70" ht="12" customHeight="1">
      <c r="B66" s="43" t="s">
        <v>76</v>
      </c>
      <c r="C66" s="107">
        <v>0</v>
      </c>
      <c r="D66" s="107">
        <v>7</v>
      </c>
      <c r="E66" s="28">
        <f t="shared" si="56"/>
        <v>7</v>
      </c>
      <c r="F66" s="45">
        <f t="shared" si="57"/>
        <v>0</v>
      </c>
      <c r="H66" s="107">
        <v>3</v>
      </c>
      <c r="I66" s="107">
        <v>21</v>
      </c>
      <c r="J66" s="28">
        <f t="shared" si="58"/>
        <v>24</v>
      </c>
      <c r="K66" s="45">
        <f t="shared" si="59"/>
        <v>0.125</v>
      </c>
      <c r="M66" s="107">
        <v>0</v>
      </c>
      <c r="N66" s="107">
        <v>21</v>
      </c>
      <c r="O66" s="28">
        <f t="shared" si="60"/>
        <v>21</v>
      </c>
      <c r="P66" s="45">
        <f t="shared" si="61"/>
        <v>0</v>
      </c>
      <c r="R66" s="107">
        <v>1</v>
      </c>
      <c r="S66" s="107">
        <v>15</v>
      </c>
      <c r="T66" s="28">
        <f t="shared" si="62"/>
        <v>16</v>
      </c>
      <c r="U66" s="45">
        <f t="shared" si="63"/>
        <v>0.0625</v>
      </c>
      <c r="W66" s="107">
        <v>0</v>
      </c>
      <c r="X66" s="107">
        <v>25</v>
      </c>
      <c r="Y66" s="28">
        <f t="shared" si="64"/>
        <v>25</v>
      </c>
      <c r="Z66" s="45">
        <f t="shared" si="65"/>
        <v>0</v>
      </c>
      <c r="AB66" s="107">
        <v>0</v>
      </c>
      <c r="AC66" s="107">
        <v>18</v>
      </c>
      <c r="AD66" s="28">
        <f t="shared" si="66"/>
        <v>18</v>
      </c>
      <c r="AE66" s="45">
        <f t="shared" si="67"/>
        <v>0</v>
      </c>
      <c r="AG66" s="107">
        <v>0</v>
      </c>
      <c r="AH66" s="107">
        <v>5</v>
      </c>
      <c r="AI66" s="28">
        <f t="shared" si="68"/>
        <v>5</v>
      </c>
      <c r="AJ66" s="45">
        <f t="shared" si="69"/>
        <v>0</v>
      </c>
      <c r="AL66" s="107">
        <v>0</v>
      </c>
      <c r="AM66" s="107">
        <v>21</v>
      </c>
      <c r="AN66" s="28">
        <f t="shared" si="70"/>
        <v>21</v>
      </c>
      <c r="AO66" s="45">
        <f t="shared" si="71"/>
        <v>0</v>
      </c>
      <c r="AP66" s="76"/>
      <c r="AQ66" s="107">
        <v>0</v>
      </c>
      <c r="AR66" s="107">
        <v>35</v>
      </c>
      <c r="AS66" s="28">
        <f t="shared" si="72"/>
        <v>35</v>
      </c>
      <c r="AT66" s="45">
        <f t="shared" si="73"/>
        <v>0</v>
      </c>
      <c r="AU66" s="76"/>
      <c r="AV66" s="107">
        <v>1</v>
      </c>
      <c r="AW66" s="107">
        <v>18</v>
      </c>
      <c r="AX66" s="28">
        <f t="shared" si="74"/>
        <v>19</v>
      </c>
      <c r="AY66" s="45">
        <f t="shared" si="75"/>
        <v>0.05263157894736842</v>
      </c>
      <c r="AZ66" s="76"/>
      <c r="BA66" s="107">
        <v>0</v>
      </c>
      <c r="BB66" s="107">
        <v>34</v>
      </c>
      <c r="BC66" s="28">
        <f t="shared" si="76"/>
        <v>34</v>
      </c>
      <c r="BD66" s="45">
        <f t="shared" si="77"/>
        <v>0</v>
      </c>
      <c r="BE66" s="76"/>
      <c r="BF66" s="107">
        <v>0</v>
      </c>
      <c r="BG66" s="107">
        <v>19</v>
      </c>
      <c r="BH66" s="28">
        <f t="shared" si="78"/>
        <v>19</v>
      </c>
      <c r="BI66" s="45">
        <f t="shared" si="79"/>
        <v>0</v>
      </c>
      <c r="BJ66" s="121"/>
      <c r="BL66" s="199">
        <f ca="1" t="shared" si="80"/>
        <v>5</v>
      </c>
      <c r="BM66" s="181">
        <f ca="1" t="shared" si="80"/>
        <v>239</v>
      </c>
      <c r="BN66" s="28">
        <f t="shared" si="81"/>
        <v>244</v>
      </c>
      <c r="BO66" s="45">
        <f t="shared" si="82"/>
        <v>0.020491803278688523</v>
      </c>
      <c r="BP66" s="151"/>
      <c r="BR66" s="61">
        <f t="shared" si="0"/>
      </c>
    </row>
    <row r="67" spans="2:70" ht="12" customHeight="1">
      <c r="B67" s="43" t="s">
        <v>26</v>
      </c>
      <c r="C67" s="107">
        <v>7</v>
      </c>
      <c r="D67" s="107">
        <v>3765</v>
      </c>
      <c r="E67" s="28">
        <f t="shared" si="56"/>
        <v>3772</v>
      </c>
      <c r="F67" s="45">
        <f t="shared" si="57"/>
        <v>0.001855779427359491</v>
      </c>
      <c r="H67" s="107">
        <v>1</v>
      </c>
      <c r="I67" s="107">
        <v>3244</v>
      </c>
      <c r="J67" s="28">
        <f t="shared" si="58"/>
        <v>3245</v>
      </c>
      <c r="K67" s="45">
        <f t="shared" si="59"/>
        <v>0.0003081664098613251</v>
      </c>
      <c r="M67" s="107">
        <v>0</v>
      </c>
      <c r="N67" s="107">
        <v>3726</v>
      </c>
      <c r="O67" s="28">
        <f t="shared" si="60"/>
        <v>3726</v>
      </c>
      <c r="P67" s="45">
        <f t="shared" si="61"/>
        <v>0</v>
      </c>
      <c r="R67" s="107">
        <v>2</v>
      </c>
      <c r="S67" s="107">
        <v>3883</v>
      </c>
      <c r="T67" s="28">
        <f t="shared" si="62"/>
        <v>3885</v>
      </c>
      <c r="U67" s="45">
        <f t="shared" si="63"/>
        <v>0.0005148005148005148</v>
      </c>
      <c r="W67" s="107">
        <v>1</v>
      </c>
      <c r="X67" s="107">
        <v>4150</v>
      </c>
      <c r="Y67" s="28">
        <f t="shared" si="64"/>
        <v>4151</v>
      </c>
      <c r="Z67" s="45">
        <f t="shared" si="65"/>
        <v>0.0002409058058299205</v>
      </c>
      <c r="AB67" s="107">
        <v>1</v>
      </c>
      <c r="AC67" s="107">
        <v>3239</v>
      </c>
      <c r="AD67" s="28">
        <f t="shared" si="66"/>
        <v>3240</v>
      </c>
      <c r="AE67" s="45">
        <f t="shared" si="67"/>
        <v>0.00030864197530864197</v>
      </c>
      <c r="AG67" s="107">
        <v>3</v>
      </c>
      <c r="AH67" s="107">
        <v>4474</v>
      </c>
      <c r="AI67" s="28">
        <f t="shared" si="68"/>
        <v>4477</v>
      </c>
      <c r="AJ67" s="45">
        <f t="shared" si="69"/>
        <v>0.0006700915791824883</v>
      </c>
      <c r="AL67" s="107">
        <v>5</v>
      </c>
      <c r="AM67" s="107">
        <v>4063</v>
      </c>
      <c r="AN67" s="28">
        <f t="shared" si="70"/>
        <v>4068</v>
      </c>
      <c r="AO67" s="45">
        <f t="shared" si="71"/>
        <v>0.0012291052114060963</v>
      </c>
      <c r="AP67" s="76"/>
      <c r="AQ67" s="107">
        <v>8</v>
      </c>
      <c r="AR67" s="107">
        <v>3777</v>
      </c>
      <c r="AS67" s="28">
        <f t="shared" si="72"/>
        <v>3785</v>
      </c>
      <c r="AT67" s="45">
        <f t="shared" si="73"/>
        <v>0.0021136063408190224</v>
      </c>
      <c r="AU67" s="76"/>
      <c r="AV67" s="107">
        <v>3</v>
      </c>
      <c r="AW67" s="107">
        <v>4328</v>
      </c>
      <c r="AX67" s="28">
        <f t="shared" si="74"/>
        <v>4331</v>
      </c>
      <c r="AY67" s="45">
        <f t="shared" si="75"/>
        <v>0.0006926806742091896</v>
      </c>
      <c r="AZ67" s="76"/>
      <c r="BA67" s="107">
        <v>1</v>
      </c>
      <c r="BB67" s="107">
        <v>2824</v>
      </c>
      <c r="BC67" s="28">
        <f t="shared" si="76"/>
        <v>2825</v>
      </c>
      <c r="BD67" s="45">
        <f t="shared" si="77"/>
        <v>0.00035398230088495576</v>
      </c>
      <c r="BE67" s="76"/>
      <c r="BF67" s="107">
        <v>3</v>
      </c>
      <c r="BG67" s="107">
        <v>2530</v>
      </c>
      <c r="BH67" s="28">
        <f t="shared" si="78"/>
        <v>2533</v>
      </c>
      <c r="BI67" s="45">
        <f t="shared" si="79"/>
        <v>0.0011843663639952626</v>
      </c>
      <c r="BJ67" s="121"/>
      <c r="BL67" s="199">
        <f ca="1" t="shared" si="80"/>
        <v>35</v>
      </c>
      <c r="BM67" s="181">
        <f ca="1" t="shared" si="80"/>
        <v>44003</v>
      </c>
      <c r="BN67" s="28">
        <f t="shared" si="81"/>
        <v>44038</v>
      </c>
      <c r="BO67" s="45">
        <f t="shared" si="82"/>
        <v>0.0007947681547754213</v>
      </c>
      <c r="BP67" s="151"/>
      <c r="BR67" s="61">
        <f t="shared" si="0"/>
      </c>
    </row>
    <row r="68" spans="2:70" ht="12" customHeight="1">
      <c r="B68" s="43" t="s">
        <v>27</v>
      </c>
      <c r="C68" s="107">
        <v>38</v>
      </c>
      <c r="D68" s="107">
        <v>6914</v>
      </c>
      <c r="E68" s="28">
        <f t="shared" si="56"/>
        <v>6952</v>
      </c>
      <c r="F68" s="45">
        <f t="shared" si="57"/>
        <v>0.005466052934407365</v>
      </c>
      <c r="H68" s="107">
        <v>39</v>
      </c>
      <c r="I68" s="107">
        <v>4473</v>
      </c>
      <c r="J68" s="28">
        <f t="shared" si="58"/>
        <v>4512</v>
      </c>
      <c r="K68" s="45">
        <f t="shared" si="59"/>
        <v>0.008643617021276596</v>
      </c>
      <c r="M68" s="107">
        <v>55</v>
      </c>
      <c r="N68" s="107">
        <v>4751</v>
      </c>
      <c r="O68" s="28">
        <f t="shared" si="60"/>
        <v>4806</v>
      </c>
      <c r="P68" s="45">
        <f t="shared" si="61"/>
        <v>0.011444028297960882</v>
      </c>
      <c r="R68" s="107">
        <v>38</v>
      </c>
      <c r="S68" s="107">
        <v>4850</v>
      </c>
      <c r="T68" s="28">
        <f t="shared" si="62"/>
        <v>4888</v>
      </c>
      <c r="U68" s="45">
        <f t="shared" si="63"/>
        <v>0.007774140752864157</v>
      </c>
      <c r="W68" s="107">
        <v>40</v>
      </c>
      <c r="X68" s="107">
        <v>5248</v>
      </c>
      <c r="Y68" s="28">
        <f t="shared" si="64"/>
        <v>5288</v>
      </c>
      <c r="Z68" s="45">
        <f t="shared" si="65"/>
        <v>0.007564296520423601</v>
      </c>
      <c r="AB68" s="107">
        <v>33</v>
      </c>
      <c r="AC68" s="107">
        <v>5522</v>
      </c>
      <c r="AD68" s="28">
        <f t="shared" si="66"/>
        <v>5555</v>
      </c>
      <c r="AE68" s="45">
        <f t="shared" si="67"/>
        <v>0.005940594059405941</v>
      </c>
      <c r="AG68" s="107">
        <v>61</v>
      </c>
      <c r="AH68" s="107">
        <v>5588</v>
      </c>
      <c r="AI68" s="28">
        <f t="shared" si="68"/>
        <v>5649</v>
      </c>
      <c r="AJ68" s="45">
        <f t="shared" si="69"/>
        <v>0.010798371393166932</v>
      </c>
      <c r="AL68" s="107">
        <v>58</v>
      </c>
      <c r="AM68" s="107">
        <v>6889</v>
      </c>
      <c r="AN68" s="28">
        <f t="shared" si="70"/>
        <v>6947</v>
      </c>
      <c r="AO68" s="45">
        <f t="shared" si="71"/>
        <v>0.00834892759464517</v>
      </c>
      <c r="AP68" s="76"/>
      <c r="AQ68" s="107">
        <v>88</v>
      </c>
      <c r="AR68" s="107">
        <v>6154</v>
      </c>
      <c r="AS68" s="28">
        <f t="shared" si="72"/>
        <v>6242</v>
      </c>
      <c r="AT68" s="45">
        <f t="shared" si="73"/>
        <v>0.014098045498237744</v>
      </c>
      <c r="AU68" s="76"/>
      <c r="AV68" s="107">
        <v>82</v>
      </c>
      <c r="AW68" s="107">
        <v>6511</v>
      </c>
      <c r="AX68" s="28">
        <f t="shared" si="74"/>
        <v>6593</v>
      </c>
      <c r="AY68" s="45">
        <f t="shared" si="75"/>
        <v>0.012437433641741241</v>
      </c>
      <c r="AZ68" s="76"/>
      <c r="BA68" s="107">
        <v>66</v>
      </c>
      <c r="BB68" s="107">
        <v>6132</v>
      </c>
      <c r="BC68" s="28">
        <f t="shared" si="76"/>
        <v>6198</v>
      </c>
      <c r="BD68" s="45">
        <f t="shared" si="77"/>
        <v>0.010648596321393998</v>
      </c>
      <c r="BE68" s="76"/>
      <c r="BF68" s="107">
        <v>50</v>
      </c>
      <c r="BG68" s="107">
        <v>5933</v>
      </c>
      <c r="BH68" s="28">
        <f t="shared" si="78"/>
        <v>5983</v>
      </c>
      <c r="BI68" s="45">
        <f t="shared" si="79"/>
        <v>0.008357011532675915</v>
      </c>
      <c r="BJ68" s="121"/>
      <c r="BL68" s="199">
        <f ca="1" t="shared" si="80"/>
        <v>648</v>
      </c>
      <c r="BM68" s="181">
        <f ca="1" t="shared" si="80"/>
        <v>68965</v>
      </c>
      <c r="BN68" s="28">
        <f t="shared" si="81"/>
        <v>69613</v>
      </c>
      <c r="BO68" s="45">
        <f t="shared" si="82"/>
        <v>0.009308606151149928</v>
      </c>
      <c r="BP68" s="151"/>
      <c r="BR68" s="61">
        <f t="shared" si="0"/>
      </c>
    </row>
    <row r="69" spans="2:70" ht="6" customHeight="1">
      <c r="B69" s="43"/>
      <c r="C69" s="49"/>
      <c r="D69" s="123"/>
      <c r="E69" s="123"/>
      <c r="F69" s="124"/>
      <c r="H69" s="49"/>
      <c r="I69" s="123"/>
      <c r="J69" s="123"/>
      <c r="K69" s="124"/>
      <c r="M69" s="49"/>
      <c r="N69" s="123"/>
      <c r="O69" s="123"/>
      <c r="P69" s="124"/>
      <c r="R69" s="49"/>
      <c r="S69" s="123"/>
      <c r="T69" s="123"/>
      <c r="U69" s="124"/>
      <c r="W69" s="49"/>
      <c r="X69" s="123"/>
      <c r="Y69" s="123"/>
      <c r="Z69" s="124"/>
      <c r="AB69" s="49"/>
      <c r="AC69" s="123"/>
      <c r="AD69" s="123"/>
      <c r="AE69" s="124"/>
      <c r="AG69" s="49"/>
      <c r="AH69" s="123"/>
      <c r="AI69" s="123"/>
      <c r="AJ69" s="124"/>
      <c r="AL69" s="49"/>
      <c r="AM69" s="123"/>
      <c r="AN69" s="123"/>
      <c r="AO69" s="124"/>
      <c r="AP69" s="124"/>
      <c r="AQ69" s="49"/>
      <c r="AR69" s="123"/>
      <c r="AS69" s="123"/>
      <c r="AT69" s="124"/>
      <c r="AU69" s="124"/>
      <c r="AV69" s="49"/>
      <c r="AW69" s="123"/>
      <c r="AX69" s="123"/>
      <c r="AY69" s="124"/>
      <c r="AZ69" s="124"/>
      <c r="BA69" s="49"/>
      <c r="BB69" s="123"/>
      <c r="BC69" s="123"/>
      <c r="BD69" s="124"/>
      <c r="BE69" s="124"/>
      <c r="BF69" s="49"/>
      <c r="BG69" s="123"/>
      <c r="BH69" s="123"/>
      <c r="BI69" s="124"/>
      <c r="BJ69" s="119"/>
      <c r="BL69" s="155"/>
      <c r="BM69" s="123"/>
      <c r="BN69" s="123"/>
      <c r="BO69" s="124"/>
      <c r="BP69" s="154"/>
      <c r="BR69" s="61">
        <f t="shared" si="0"/>
      </c>
    </row>
    <row r="70" spans="2:70" ht="12" customHeight="1">
      <c r="B70" s="51" t="s">
        <v>28</v>
      </c>
      <c r="C70" s="81">
        <f>SUM(C71:C93,C105:C131)</f>
        <v>522</v>
      </c>
      <c r="D70" s="81">
        <f>SUM(D71:D93,D105:D131)</f>
        <v>205394</v>
      </c>
      <c r="E70" s="28">
        <f>C70+D70</f>
        <v>205916</v>
      </c>
      <c r="F70" s="29">
        <f>_xlfn.IFERROR(C70/E70,"n. a.")</f>
        <v>0.0025350142776666214</v>
      </c>
      <c r="H70" s="81">
        <f>SUM(H71:H93,H105:H131)</f>
        <v>423</v>
      </c>
      <c r="I70" s="81">
        <f>SUM(I71:I93,I105:I131)</f>
        <v>206418</v>
      </c>
      <c r="J70" s="28">
        <f>H70+I70</f>
        <v>206841</v>
      </c>
      <c r="K70" s="29">
        <f>_xlfn.IFERROR(H70/J70,"n. a.")</f>
        <v>0.0020450490956821906</v>
      </c>
      <c r="M70" s="81">
        <f>SUM(M71:M93,M105:M131)</f>
        <v>433</v>
      </c>
      <c r="N70" s="81">
        <f>SUM(N71:N93,N105:N131)</f>
        <v>197045</v>
      </c>
      <c r="O70" s="28">
        <f>M70+N70</f>
        <v>197478</v>
      </c>
      <c r="P70" s="29">
        <f>_xlfn.IFERROR(M70/O70,"n. a.")</f>
        <v>0.0021926493077709924</v>
      </c>
      <c r="R70" s="81">
        <f>SUM(R71:R93,R105:R131)</f>
        <v>250</v>
      </c>
      <c r="S70" s="81">
        <f>SUM(S71:S93,S105:S131)</f>
        <v>187496</v>
      </c>
      <c r="T70" s="28">
        <f>R70+S70</f>
        <v>187746</v>
      </c>
      <c r="U70" s="29">
        <f>_xlfn.IFERROR(R70/T70,"n. a.")</f>
        <v>0.0013315862921180744</v>
      </c>
      <c r="W70" s="81">
        <f>SUM(W71:W93,W105:W131)</f>
        <v>290</v>
      </c>
      <c r="X70" s="81">
        <f>SUM(X71:X93,X105:X131)</f>
        <v>158876</v>
      </c>
      <c r="Y70" s="28">
        <f>W70+X70</f>
        <v>159166</v>
      </c>
      <c r="Z70" s="29">
        <f>_xlfn.IFERROR(W70/Y70,"n. a.")</f>
        <v>0.0018219971601975296</v>
      </c>
      <c r="AB70" s="81">
        <f>SUM(AB71:AB93,AB105:AB131)</f>
        <v>337</v>
      </c>
      <c r="AC70" s="81">
        <f>SUM(AC71:AC93,AC105:AC131)</f>
        <v>147678</v>
      </c>
      <c r="AD70" s="28">
        <f>AB70+AC70</f>
        <v>148015</v>
      </c>
      <c r="AE70" s="29">
        <f>_xlfn.IFERROR(AB70/AD70,"n. a.")</f>
        <v>0.002276796270648245</v>
      </c>
      <c r="AG70" s="81">
        <f>SUM(AG71:AG93,AG105:AG131)</f>
        <v>271</v>
      </c>
      <c r="AH70" s="81">
        <f>SUM(AH71:AH93,AH105:AH131)</f>
        <v>198591</v>
      </c>
      <c r="AI70" s="28">
        <f>AG70+AH70</f>
        <v>198862</v>
      </c>
      <c r="AJ70" s="29">
        <f>_xlfn.IFERROR(AG70/AI70,"n. a.")</f>
        <v>0.0013627540706620672</v>
      </c>
      <c r="AL70" s="81">
        <f>SUM(AL71:AL93,AL105:AL131)</f>
        <v>519</v>
      </c>
      <c r="AM70" s="81">
        <f>SUM(AM71:AM93,AM105:AM131)</f>
        <v>209040</v>
      </c>
      <c r="AN70" s="28">
        <f>AL70+AM70</f>
        <v>209559</v>
      </c>
      <c r="AO70" s="29">
        <f>_xlfn.IFERROR(AL70/AN70,"n. a.")</f>
        <v>0.002476629493364637</v>
      </c>
      <c r="AP70" s="76"/>
      <c r="AQ70" s="81">
        <f>SUM(AQ71:AQ93,AQ105:AQ131)</f>
        <v>605</v>
      </c>
      <c r="AR70" s="81">
        <f>SUM(AR71:AR93,AR105:AR131)</f>
        <v>147320</v>
      </c>
      <c r="AS70" s="28">
        <f>AQ70+AR70</f>
        <v>147925</v>
      </c>
      <c r="AT70" s="29">
        <f>_xlfn.IFERROR(AQ70/AS70,"n. a.")</f>
        <v>0.004089910427581544</v>
      </c>
      <c r="AU70" s="76"/>
      <c r="AV70" s="81">
        <f>SUM(AV71:AV93,AV105:AV131)</f>
        <v>374</v>
      </c>
      <c r="AW70" s="81">
        <f>SUM(AW71:AW93,AW105:AW131)</f>
        <v>201188</v>
      </c>
      <c r="AX70" s="28">
        <f>AV70+AW70</f>
        <v>201562</v>
      </c>
      <c r="AY70" s="29">
        <f>_xlfn.IFERROR(AV70/AX70,"n. a.")</f>
        <v>0.0018555084787807226</v>
      </c>
      <c r="AZ70" s="76"/>
      <c r="BA70" s="81">
        <f>SUM(BA71:BA93,BA105:BA131)</f>
        <v>328</v>
      </c>
      <c r="BB70" s="81">
        <f>SUM(BB71:BB93,BB105:BB131)</f>
        <v>196073</v>
      </c>
      <c r="BC70" s="28">
        <f>BA70+BB70</f>
        <v>196401</v>
      </c>
      <c r="BD70" s="29">
        <f>_xlfn.IFERROR(BA70/BC70,"n. a.")</f>
        <v>0.0016700525964735413</v>
      </c>
      <c r="BE70" s="76"/>
      <c r="BF70" s="81">
        <f>SUM(BF71:BF93,BF105:BF131)</f>
        <v>274</v>
      </c>
      <c r="BG70" s="81">
        <f>SUM(BG71:BG93,BG105:BG131)</f>
        <v>225656</v>
      </c>
      <c r="BH70" s="28">
        <f>BF70+BG70</f>
        <v>225930</v>
      </c>
      <c r="BI70" s="29">
        <f>_xlfn.IFERROR(BF70/BH70,"n. a.")</f>
        <v>0.0012127650157128314</v>
      </c>
      <c r="BJ70" s="116"/>
      <c r="BL70" s="197">
        <f>SUM(BL71:BL93,BL105:BL131)</f>
        <v>4626</v>
      </c>
      <c r="BM70" s="81">
        <f>SUM(BM71:BM93,BM105:BM131)</f>
        <v>2280775</v>
      </c>
      <c r="BN70" s="28">
        <f>BL70+BM70</f>
        <v>2285401</v>
      </c>
      <c r="BO70" s="29">
        <f>_xlfn.IFERROR(BL70/BN70,"n. a.")</f>
        <v>0.002024152435393176</v>
      </c>
      <c r="BP70" s="148"/>
      <c r="BR70" s="61">
        <f t="shared" si="0"/>
      </c>
    </row>
    <row r="71" spans="2:70" ht="12" customHeight="1">
      <c r="B71" s="43" t="s">
        <v>77</v>
      </c>
      <c r="C71" s="107">
        <v>5</v>
      </c>
      <c r="D71" s="107">
        <v>199</v>
      </c>
      <c r="E71" s="28">
        <f aca="true" t="shared" si="83" ref="E71:E92">SUM(C71:D71)</f>
        <v>204</v>
      </c>
      <c r="F71" s="45">
        <f aca="true" t="shared" si="84" ref="F71:F92">_xlfn.IFERROR(C71/E71,"n. a.")</f>
        <v>0.024509803921568627</v>
      </c>
      <c r="H71" s="107">
        <v>2</v>
      </c>
      <c r="I71" s="107">
        <v>132</v>
      </c>
      <c r="J71" s="28">
        <f aca="true" t="shared" si="85" ref="J71:J92">H71+I71</f>
        <v>134</v>
      </c>
      <c r="K71" s="45">
        <f aca="true" t="shared" si="86" ref="K71:K92">_xlfn.IFERROR(H71/J71,"n. a.")</f>
        <v>0.014925373134328358</v>
      </c>
      <c r="M71" s="107">
        <v>6</v>
      </c>
      <c r="N71" s="107">
        <v>147</v>
      </c>
      <c r="O71" s="28">
        <f aca="true" t="shared" si="87" ref="O71:O92">M71+N71</f>
        <v>153</v>
      </c>
      <c r="P71" s="45">
        <f aca="true" t="shared" si="88" ref="P71:P92">_xlfn.IFERROR(M71/O71,"n. a.")</f>
        <v>0.0392156862745098</v>
      </c>
      <c r="R71" s="107">
        <v>1</v>
      </c>
      <c r="S71" s="107">
        <v>139</v>
      </c>
      <c r="T71" s="28">
        <f aca="true" t="shared" si="89" ref="T71:T92">R71+S71</f>
        <v>140</v>
      </c>
      <c r="U71" s="45">
        <f aca="true" t="shared" si="90" ref="U71:U92">_xlfn.IFERROR(R71/T71,"n. a.")</f>
        <v>0.007142857142857143</v>
      </c>
      <c r="W71" s="107">
        <v>0</v>
      </c>
      <c r="X71" s="107">
        <v>181</v>
      </c>
      <c r="Y71" s="28">
        <f aca="true" t="shared" si="91" ref="Y71:Y92">W71+X71</f>
        <v>181</v>
      </c>
      <c r="Z71" s="45">
        <f aca="true" t="shared" si="92" ref="Z71:Z92">_xlfn.IFERROR(W71/Y71,"n. a.")</f>
        <v>0</v>
      </c>
      <c r="AB71" s="107">
        <v>2</v>
      </c>
      <c r="AC71" s="107">
        <v>198</v>
      </c>
      <c r="AD71" s="28">
        <f aca="true" t="shared" si="93" ref="AD71:AD92">AB71+AC71</f>
        <v>200</v>
      </c>
      <c r="AE71" s="45">
        <f aca="true" t="shared" si="94" ref="AE71:AE92">_xlfn.IFERROR(AB71/AD71,"n. a.")</f>
        <v>0.01</v>
      </c>
      <c r="AG71" s="107">
        <v>3</v>
      </c>
      <c r="AH71" s="107">
        <v>217</v>
      </c>
      <c r="AI71" s="28">
        <f aca="true" t="shared" si="95" ref="AI71:AI92">AG71+AH71</f>
        <v>220</v>
      </c>
      <c r="AJ71" s="45">
        <f aca="true" t="shared" si="96" ref="AJ71:AJ92">_xlfn.IFERROR(AG71/AI71,"n. a.")</f>
        <v>0.013636363636363636</v>
      </c>
      <c r="AL71" s="107">
        <v>4</v>
      </c>
      <c r="AM71" s="107">
        <v>248</v>
      </c>
      <c r="AN71" s="28">
        <f aca="true" t="shared" si="97" ref="AN71:AN92">AL71+AM71</f>
        <v>252</v>
      </c>
      <c r="AO71" s="45">
        <f aca="true" t="shared" si="98" ref="AO71:AO92">_xlfn.IFERROR(AL71/AN71,"n. a.")</f>
        <v>0.015873015873015872</v>
      </c>
      <c r="AP71" s="76"/>
      <c r="AQ71" s="107">
        <v>4</v>
      </c>
      <c r="AR71" s="107">
        <v>138</v>
      </c>
      <c r="AS71" s="28">
        <f aca="true" t="shared" si="99" ref="AS71:AS92">AQ71+AR71</f>
        <v>142</v>
      </c>
      <c r="AT71" s="45">
        <f aca="true" t="shared" si="100" ref="AT71:AT92">_xlfn.IFERROR(AQ71/AS71,"n. a.")</f>
        <v>0.028169014084507043</v>
      </c>
      <c r="AU71" s="76"/>
      <c r="AV71" s="107">
        <v>0</v>
      </c>
      <c r="AW71" s="107">
        <v>94</v>
      </c>
      <c r="AX71" s="28">
        <f aca="true" t="shared" si="101" ref="AX71:AX92">AV71+AW71</f>
        <v>94</v>
      </c>
      <c r="AY71" s="45">
        <f aca="true" t="shared" si="102" ref="AY71:AY92">_xlfn.IFERROR(AV71/AX71,"n. a.")</f>
        <v>0</v>
      </c>
      <c r="AZ71" s="76"/>
      <c r="BA71" s="107">
        <v>3</v>
      </c>
      <c r="BB71" s="107">
        <v>141</v>
      </c>
      <c r="BC71" s="28">
        <f aca="true" t="shared" si="103" ref="BC71:BC92">BA71+BB71</f>
        <v>144</v>
      </c>
      <c r="BD71" s="45">
        <f aca="true" t="shared" si="104" ref="BD71:BD92">_xlfn.IFERROR(BA71/BC71,"n. a.")</f>
        <v>0.020833333333333332</v>
      </c>
      <c r="BE71" s="76"/>
      <c r="BF71" s="107">
        <v>3</v>
      </c>
      <c r="BG71" s="107">
        <v>206</v>
      </c>
      <c r="BH71" s="28">
        <f aca="true" t="shared" si="105" ref="BH71:BH92">BF71+BG71</f>
        <v>209</v>
      </c>
      <c r="BI71" s="45">
        <f aca="true" t="shared" si="106" ref="BI71:BI92">_xlfn.IFERROR(BF71/BH71,"n. a.")</f>
        <v>0.014354066985645933</v>
      </c>
      <c r="BJ71" s="121"/>
      <c r="BL71" s="199">
        <f aca="true" ca="1" t="shared" si="107" ref="BL71:BM92">_xlfn.SUMIFS(INDIRECT("C"&amp;MATCH($B71,$B$14:$B$290,0)+13&amp;":"&amp;$BN$1&amp;MATCH($B71,$B$14:$B$290,0)+13),INDIRECT("C6:"&amp;$BN$1&amp;"6"),BL$6)</f>
        <v>33</v>
      </c>
      <c r="BM71" s="181">
        <f ca="1" t="shared" si="107"/>
        <v>2040</v>
      </c>
      <c r="BN71" s="28">
        <f aca="true" t="shared" si="108" ref="BN71:BN92">BL71+BM71</f>
        <v>2073</v>
      </c>
      <c r="BO71" s="45">
        <f aca="true" t="shared" si="109" ref="BO71:BO92">_xlfn.IFERROR(BL71/BN71,"n. a.")</f>
        <v>0.015918958031837915</v>
      </c>
      <c r="BP71" s="151"/>
      <c r="BR71" s="61">
        <f t="shared" si="0"/>
      </c>
    </row>
    <row r="72" spans="2:70" ht="12" customHeight="1">
      <c r="B72" s="43" t="s">
        <v>78</v>
      </c>
      <c r="C72" s="107">
        <v>2</v>
      </c>
      <c r="D72" s="107">
        <v>24133</v>
      </c>
      <c r="E72" s="28">
        <f t="shared" si="83"/>
        <v>24135</v>
      </c>
      <c r="F72" s="45">
        <f t="shared" si="84"/>
        <v>8.286720530350113E-05</v>
      </c>
      <c r="H72" s="107">
        <v>2</v>
      </c>
      <c r="I72" s="107">
        <v>24051</v>
      </c>
      <c r="J72" s="28">
        <f t="shared" si="85"/>
        <v>24053</v>
      </c>
      <c r="K72" s="45">
        <f t="shared" si="86"/>
        <v>8.314971105475408E-05</v>
      </c>
      <c r="M72" s="107">
        <v>5</v>
      </c>
      <c r="N72" s="107">
        <v>29254</v>
      </c>
      <c r="O72" s="28">
        <f t="shared" si="87"/>
        <v>29259</v>
      </c>
      <c r="P72" s="45">
        <f t="shared" si="88"/>
        <v>0.0001708875901432038</v>
      </c>
      <c r="R72" s="107">
        <v>5</v>
      </c>
      <c r="S72" s="107">
        <v>23891</v>
      </c>
      <c r="T72" s="28">
        <f t="shared" si="89"/>
        <v>23896</v>
      </c>
      <c r="U72" s="45">
        <f t="shared" si="90"/>
        <v>0.0002092400401740877</v>
      </c>
      <c r="W72" s="107">
        <v>4</v>
      </c>
      <c r="X72" s="107">
        <v>17535</v>
      </c>
      <c r="Y72" s="28">
        <f t="shared" si="91"/>
        <v>17539</v>
      </c>
      <c r="Z72" s="45">
        <f t="shared" si="92"/>
        <v>0.00022806317349905925</v>
      </c>
      <c r="AB72" s="107">
        <v>1</v>
      </c>
      <c r="AC72" s="107">
        <v>14889</v>
      </c>
      <c r="AD72" s="28">
        <f t="shared" si="93"/>
        <v>14890</v>
      </c>
      <c r="AE72" s="45">
        <f t="shared" si="94"/>
        <v>6.71591672263264E-05</v>
      </c>
      <c r="AG72" s="107">
        <v>0</v>
      </c>
      <c r="AH72" s="107">
        <v>17842</v>
      </c>
      <c r="AI72" s="28">
        <f t="shared" si="95"/>
        <v>17842</v>
      </c>
      <c r="AJ72" s="45">
        <f t="shared" si="96"/>
        <v>0</v>
      </c>
      <c r="AL72" s="107">
        <v>4</v>
      </c>
      <c r="AM72" s="107">
        <v>20082</v>
      </c>
      <c r="AN72" s="28">
        <f t="shared" si="97"/>
        <v>20086</v>
      </c>
      <c r="AO72" s="45">
        <f t="shared" si="98"/>
        <v>0.00019914368216668326</v>
      </c>
      <c r="AP72" s="76"/>
      <c r="AQ72" s="107">
        <v>1</v>
      </c>
      <c r="AR72" s="107">
        <v>16797</v>
      </c>
      <c r="AS72" s="28">
        <f t="shared" si="99"/>
        <v>16798</v>
      </c>
      <c r="AT72" s="45">
        <f t="shared" si="100"/>
        <v>5.953089653530182E-05</v>
      </c>
      <c r="AU72" s="76"/>
      <c r="AV72" s="107">
        <v>1</v>
      </c>
      <c r="AW72" s="107">
        <v>26011</v>
      </c>
      <c r="AX72" s="28">
        <f t="shared" si="101"/>
        <v>26012</v>
      </c>
      <c r="AY72" s="45">
        <f t="shared" si="102"/>
        <v>3.844379517145933E-05</v>
      </c>
      <c r="AZ72" s="76"/>
      <c r="BA72" s="107">
        <v>2</v>
      </c>
      <c r="BB72" s="107">
        <v>28350</v>
      </c>
      <c r="BC72" s="28">
        <f t="shared" si="103"/>
        <v>28352</v>
      </c>
      <c r="BD72" s="45">
        <f t="shared" si="104"/>
        <v>7.054176072234762E-05</v>
      </c>
      <c r="BE72" s="76"/>
      <c r="BF72" s="107">
        <v>0</v>
      </c>
      <c r="BG72" s="107">
        <v>28214</v>
      </c>
      <c r="BH72" s="28">
        <f t="shared" si="105"/>
        <v>28214</v>
      </c>
      <c r="BI72" s="45">
        <f t="shared" si="106"/>
        <v>0</v>
      </c>
      <c r="BJ72" s="121"/>
      <c r="BL72" s="199">
        <f ca="1" t="shared" si="107"/>
        <v>27</v>
      </c>
      <c r="BM72" s="181">
        <f ca="1" t="shared" si="107"/>
        <v>271049</v>
      </c>
      <c r="BN72" s="28">
        <f t="shared" si="108"/>
        <v>271076</v>
      </c>
      <c r="BO72" s="45">
        <f t="shared" si="109"/>
        <v>9.960306334754829E-05</v>
      </c>
      <c r="BP72" s="151"/>
      <c r="BR72" s="61">
        <f t="shared" si="0"/>
      </c>
    </row>
    <row r="73" spans="2:70" ht="12" customHeight="1">
      <c r="B73" s="43" t="s">
        <v>79</v>
      </c>
      <c r="C73" s="107" t="s">
        <v>272</v>
      </c>
      <c r="D73" s="107">
        <v>31</v>
      </c>
      <c r="E73" s="28">
        <f t="shared" si="83"/>
        <v>31</v>
      </c>
      <c r="F73" s="45" t="str">
        <f t="shared" si="84"/>
        <v>n. a.</v>
      </c>
      <c r="H73" s="107">
        <v>0</v>
      </c>
      <c r="I73" s="107">
        <v>30</v>
      </c>
      <c r="J73" s="28">
        <f t="shared" si="85"/>
        <v>30</v>
      </c>
      <c r="K73" s="45">
        <f t="shared" si="86"/>
        <v>0</v>
      </c>
      <c r="M73" s="107">
        <v>0</v>
      </c>
      <c r="N73" s="107">
        <v>32</v>
      </c>
      <c r="O73" s="28">
        <f t="shared" si="87"/>
        <v>32</v>
      </c>
      <c r="P73" s="45">
        <f t="shared" si="88"/>
        <v>0</v>
      </c>
      <c r="R73" s="107">
        <v>0</v>
      </c>
      <c r="S73" s="107">
        <v>33</v>
      </c>
      <c r="T73" s="28">
        <f t="shared" si="89"/>
        <v>33</v>
      </c>
      <c r="U73" s="45">
        <f t="shared" si="90"/>
        <v>0</v>
      </c>
      <c r="W73" s="107">
        <v>0</v>
      </c>
      <c r="X73" s="107">
        <v>44</v>
      </c>
      <c r="Y73" s="28">
        <f t="shared" si="91"/>
        <v>44</v>
      </c>
      <c r="Z73" s="45">
        <f t="shared" si="92"/>
        <v>0</v>
      </c>
      <c r="AB73" s="107">
        <v>0</v>
      </c>
      <c r="AC73" s="107">
        <v>19</v>
      </c>
      <c r="AD73" s="28">
        <f t="shared" si="93"/>
        <v>19</v>
      </c>
      <c r="AE73" s="45">
        <f t="shared" si="94"/>
        <v>0</v>
      </c>
      <c r="AG73" s="107">
        <v>0</v>
      </c>
      <c r="AH73" s="107">
        <v>47</v>
      </c>
      <c r="AI73" s="28">
        <f t="shared" si="95"/>
        <v>47</v>
      </c>
      <c r="AJ73" s="45">
        <f t="shared" si="96"/>
        <v>0</v>
      </c>
      <c r="AL73" s="107">
        <v>0</v>
      </c>
      <c r="AM73" s="107">
        <v>46</v>
      </c>
      <c r="AN73" s="28">
        <f t="shared" si="97"/>
        <v>46</v>
      </c>
      <c r="AO73" s="45">
        <f t="shared" si="98"/>
        <v>0</v>
      </c>
      <c r="AP73" s="76"/>
      <c r="AQ73" s="107">
        <v>0</v>
      </c>
      <c r="AR73" s="107">
        <v>19</v>
      </c>
      <c r="AS73" s="28">
        <f t="shared" si="99"/>
        <v>19</v>
      </c>
      <c r="AT73" s="45">
        <f t="shared" si="100"/>
        <v>0</v>
      </c>
      <c r="AU73" s="76"/>
      <c r="AV73" s="107">
        <v>0</v>
      </c>
      <c r="AW73" s="107">
        <v>41</v>
      </c>
      <c r="AX73" s="28">
        <f t="shared" si="101"/>
        <v>41</v>
      </c>
      <c r="AY73" s="45">
        <f t="shared" si="102"/>
        <v>0</v>
      </c>
      <c r="AZ73" s="76"/>
      <c r="BA73" s="107">
        <v>0</v>
      </c>
      <c r="BB73" s="107">
        <v>47</v>
      </c>
      <c r="BC73" s="28">
        <f t="shared" si="103"/>
        <v>47</v>
      </c>
      <c r="BD73" s="45">
        <f t="shared" si="104"/>
        <v>0</v>
      </c>
      <c r="BE73" s="76"/>
      <c r="BF73" s="107">
        <v>0</v>
      </c>
      <c r="BG73" s="107">
        <v>25</v>
      </c>
      <c r="BH73" s="28">
        <f t="shared" si="105"/>
        <v>25</v>
      </c>
      <c r="BI73" s="45">
        <f t="shared" si="106"/>
        <v>0</v>
      </c>
      <c r="BJ73" s="121"/>
      <c r="BL73" s="199">
        <f ca="1" t="shared" si="107"/>
        <v>0</v>
      </c>
      <c r="BM73" s="181">
        <f ca="1" t="shared" si="107"/>
        <v>414</v>
      </c>
      <c r="BN73" s="28">
        <f t="shared" si="108"/>
        <v>414</v>
      </c>
      <c r="BO73" s="45">
        <f t="shared" si="109"/>
        <v>0</v>
      </c>
      <c r="BP73" s="151"/>
      <c r="BR73" s="61">
        <f aca="true" t="shared" si="110" ref="BR73:BR137">IF(AND(SUM(C73:D73,H73:I73,M73:N73,R73:S73,W73:X73,AB73:AC73,AG73:AH73,AL73:AM73,AQ73:AR73,AV73:AW73,BA73:BB73,BF73:BG73)=0,BO73&lt;&gt;""),"X","")</f>
      </c>
    </row>
    <row r="74" spans="2:70" ht="12" customHeight="1">
      <c r="B74" s="43" t="s">
        <v>80</v>
      </c>
      <c r="C74" s="107">
        <v>1</v>
      </c>
      <c r="D74" s="107">
        <v>3690</v>
      </c>
      <c r="E74" s="28">
        <f t="shared" si="83"/>
        <v>3691</v>
      </c>
      <c r="F74" s="45">
        <f t="shared" si="84"/>
        <v>0.000270929287455974</v>
      </c>
      <c r="H74" s="107">
        <v>1</v>
      </c>
      <c r="I74" s="107">
        <v>3501</v>
      </c>
      <c r="J74" s="28">
        <f t="shared" si="85"/>
        <v>3502</v>
      </c>
      <c r="K74" s="45">
        <f t="shared" si="86"/>
        <v>0.00028555111364934324</v>
      </c>
      <c r="M74" s="107">
        <v>1</v>
      </c>
      <c r="N74" s="107">
        <v>2931</v>
      </c>
      <c r="O74" s="28">
        <f t="shared" si="87"/>
        <v>2932</v>
      </c>
      <c r="P74" s="45">
        <f t="shared" si="88"/>
        <v>0.00034106412005457026</v>
      </c>
      <c r="R74" s="107">
        <v>0</v>
      </c>
      <c r="S74" s="107">
        <v>2296</v>
      </c>
      <c r="T74" s="28">
        <f t="shared" si="89"/>
        <v>2296</v>
      </c>
      <c r="U74" s="45">
        <f t="shared" si="90"/>
        <v>0</v>
      </c>
      <c r="W74" s="107">
        <v>0</v>
      </c>
      <c r="X74" s="107">
        <v>1404</v>
      </c>
      <c r="Y74" s="28">
        <f t="shared" si="91"/>
        <v>1404</v>
      </c>
      <c r="Z74" s="45">
        <f t="shared" si="92"/>
        <v>0</v>
      </c>
      <c r="AB74" s="107">
        <v>0</v>
      </c>
      <c r="AC74" s="107">
        <v>1202</v>
      </c>
      <c r="AD74" s="28">
        <f t="shared" si="93"/>
        <v>1202</v>
      </c>
      <c r="AE74" s="45">
        <f t="shared" si="94"/>
        <v>0</v>
      </c>
      <c r="AG74" s="107">
        <v>2</v>
      </c>
      <c r="AH74" s="107">
        <v>2073</v>
      </c>
      <c r="AI74" s="28">
        <f t="shared" si="95"/>
        <v>2075</v>
      </c>
      <c r="AJ74" s="45">
        <f t="shared" si="96"/>
        <v>0.0009638554216867469</v>
      </c>
      <c r="AL74" s="107">
        <v>0</v>
      </c>
      <c r="AM74" s="107">
        <v>1710</v>
      </c>
      <c r="AN74" s="28">
        <f t="shared" si="97"/>
        <v>1710</v>
      </c>
      <c r="AO74" s="45">
        <f t="shared" si="98"/>
        <v>0</v>
      </c>
      <c r="AP74" s="76"/>
      <c r="AQ74" s="107">
        <v>1</v>
      </c>
      <c r="AR74" s="107">
        <v>1218</v>
      </c>
      <c r="AS74" s="28">
        <f t="shared" si="99"/>
        <v>1219</v>
      </c>
      <c r="AT74" s="45">
        <f t="shared" si="100"/>
        <v>0.0008203445447087777</v>
      </c>
      <c r="AU74" s="76"/>
      <c r="AV74" s="107">
        <v>0</v>
      </c>
      <c r="AW74" s="107">
        <v>2490</v>
      </c>
      <c r="AX74" s="28">
        <f t="shared" si="101"/>
        <v>2490</v>
      </c>
      <c r="AY74" s="45">
        <f t="shared" si="102"/>
        <v>0</v>
      </c>
      <c r="AZ74" s="76"/>
      <c r="BA74" s="107">
        <v>0</v>
      </c>
      <c r="BB74" s="107">
        <v>2695</v>
      </c>
      <c r="BC74" s="28">
        <f t="shared" si="103"/>
        <v>2695</v>
      </c>
      <c r="BD74" s="45">
        <f t="shared" si="104"/>
        <v>0</v>
      </c>
      <c r="BE74" s="76"/>
      <c r="BF74" s="107">
        <v>0</v>
      </c>
      <c r="BG74" s="107">
        <v>3337</v>
      </c>
      <c r="BH74" s="28">
        <f t="shared" si="105"/>
        <v>3337</v>
      </c>
      <c r="BI74" s="45">
        <f t="shared" si="106"/>
        <v>0</v>
      </c>
      <c r="BJ74" s="121"/>
      <c r="BL74" s="199">
        <f ca="1" t="shared" si="107"/>
        <v>6</v>
      </c>
      <c r="BM74" s="181">
        <f ca="1" t="shared" si="107"/>
        <v>28547</v>
      </c>
      <c r="BN74" s="28">
        <f t="shared" si="108"/>
        <v>28553</v>
      </c>
      <c r="BO74" s="45">
        <f t="shared" si="109"/>
        <v>0.00021013553742163694</v>
      </c>
      <c r="BP74" s="151"/>
      <c r="BR74" s="61">
        <f t="shared" si="110"/>
      </c>
    </row>
    <row r="75" spans="2:70" ht="12" customHeight="1">
      <c r="B75" s="43" t="s">
        <v>81</v>
      </c>
      <c r="C75" s="107">
        <v>1</v>
      </c>
      <c r="D75" s="107">
        <v>3494</v>
      </c>
      <c r="E75" s="28">
        <f t="shared" si="83"/>
        <v>3495</v>
      </c>
      <c r="F75" s="45">
        <f t="shared" si="84"/>
        <v>0.0002861230329041488</v>
      </c>
      <c r="H75" s="107">
        <v>5</v>
      </c>
      <c r="I75" s="107">
        <v>4119</v>
      </c>
      <c r="J75" s="28">
        <f t="shared" si="85"/>
        <v>4124</v>
      </c>
      <c r="K75" s="45">
        <f t="shared" si="86"/>
        <v>0.0012124151309408342</v>
      </c>
      <c r="M75" s="107">
        <v>1</v>
      </c>
      <c r="N75" s="107">
        <v>3694</v>
      </c>
      <c r="O75" s="28">
        <f t="shared" si="87"/>
        <v>3695</v>
      </c>
      <c r="P75" s="45">
        <f t="shared" si="88"/>
        <v>0.00027063599458728013</v>
      </c>
      <c r="R75" s="107">
        <v>0</v>
      </c>
      <c r="S75" s="107">
        <v>3959</v>
      </c>
      <c r="T75" s="28">
        <f t="shared" si="89"/>
        <v>3959</v>
      </c>
      <c r="U75" s="45">
        <f t="shared" si="90"/>
        <v>0</v>
      </c>
      <c r="W75" s="107">
        <v>3</v>
      </c>
      <c r="X75" s="107">
        <v>3128</v>
      </c>
      <c r="Y75" s="28">
        <f t="shared" si="91"/>
        <v>3131</v>
      </c>
      <c r="Z75" s="45">
        <f t="shared" si="92"/>
        <v>0.0009581603321622484</v>
      </c>
      <c r="AB75" s="107">
        <v>0</v>
      </c>
      <c r="AC75" s="107">
        <v>2840</v>
      </c>
      <c r="AD75" s="28">
        <f t="shared" si="93"/>
        <v>2840</v>
      </c>
      <c r="AE75" s="45">
        <f t="shared" si="94"/>
        <v>0</v>
      </c>
      <c r="AG75" s="107">
        <v>0</v>
      </c>
      <c r="AH75" s="107">
        <v>6705</v>
      </c>
      <c r="AI75" s="28">
        <f t="shared" si="95"/>
        <v>6705</v>
      </c>
      <c r="AJ75" s="45">
        <f t="shared" si="96"/>
        <v>0</v>
      </c>
      <c r="AL75" s="107">
        <v>4</v>
      </c>
      <c r="AM75" s="107">
        <v>3733</v>
      </c>
      <c r="AN75" s="28">
        <f t="shared" si="97"/>
        <v>3737</v>
      </c>
      <c r="AO75" s="45">
        <f t="shared" si="98"/>
        <v>0.0010703773080010704</v>
      </c>
      <c r="AP75" s="76"/>
      <c r="AQ75" s="107">
        <v>1</v>
      </c>
      <c r="AR75" s="107">
        <v>2728</v>
      </c>
      <c r="AS75" s="28">
        <f t="shared" si="99"/>
        <v>2729</v>
      </c>
      <c r="AT75" s="45">
        <f t="shared" si="100"/>
        <v>0.00036643459142543056</v>
      </c>
      <c r="AU75" s="76"/>
      <c r="AV75" s="107">
        <v>3</v>
      </c>
      <c r="AW75" s="107">
        <v>4609</v>
      </c>
      <c r="AX75" s="28">
        <f t="shared" si="101"/>
        <v>4612</v>
      </c>
      <c r="AY75" s="45">
        <f t="shared" si="102"/>
        <v>0.0006504770164787511</v>
      </c>
      <c r="AZ75" s="76"/>
      <c r="BA75" s="107">
        <v>0</v>
      </c>
      <c r="BB75" s="107">
        <v>3870</v>
      </c>
      <c r="BC75" s="28">
        <f t="shared" si="103"/>
        <v>3870</v>
      </c>
      <c r="BD75" s="45">
        <f t="shared" si="104"/>
        <v>0</v>
      </c>
      <c r="BE75" s="76"/>
      <c r="BF75" s="107">
        <v>0</v>
      </c>
      <c r="BG75" s="107">
        <v>4992</v>
      </c>
      <c r="BH75" s="28">
        <f t="shared" si="105"/>
        <v>4992</v>
      </c>
      <c r="BI75" s="45">
        <f t="shared" si="106"/>
        <v>0</v>
      </c>
      <c r="BJ75" s="121"/>
      <c r="BL75" s="199">
        <f ca="1" t="shared" si="107"/>
        <v>18</v>
      </c>
      <c r="BM75" s="181">
        <f ca="1" t="shared" si="107"/>
        <v>47871</v>
      </c>
      <c r="BN75" s="28">
        <f t="shared" si="108"/>
        <v>47889</v>
      </c>
      <c r="BO75" s="45">
        <f t="shared" si="109"/>
        <v>0.0003758691975192633</v>
      </c>
      <c r="BP75" s="151"/>
      <c r="BR75" s="61">
        <f t="shared" si="110"/>
      </c>
    </row>
    <row r="76" spans="2:70" ht="12" customHeight="1">
      <c r="B76" s="43" t="s">
        <v>82</v>
      </c>
      <c r="C76" s="107">
        <v>16</v>
      </c>
      <c r="D76" s="107">
        <v>486</v>
      </c>
      <c r="E76" s="28">
        <f t="shared" si="83"/>
        <v>502</v>
      </c>
      <c r="F76" s="45">
        <f t="shared" si="84"/>
        <v>0.03187250996015936</v>
      </c>
      <c r="H76" s="107">
        <v>5</v>
      </c>
      <c r="I76" s="107">
        <v>397</v>
      </c>
      <c r="J76" s="28">
        <f t="shared" si="85"/>
        <v>402</v>
      </c>
      <c r="K76" s="45">
        <f t="shared" si="86"/>
        <v>0.012437810945273632</v>
      </c>
      <c r="M76" s="107">
        <v>48</v>
      </c>
      <c r="N76" s="107">
        <v>411</v>
      </c>
      <c r="O76" s="28">
        <f t="shared" si="87"/>
        <v>459</v>
      </c>
      <c r="P76" s="45">
        <f t="shared" si="88"/>
        <v>0.10457516339869281</v>
      </c>
      <c r="R76" s="107">
        <v>31</v>
      </c>
      <c r="S76" s="107">
        <v>361</v>
      </c>
      <c r="T76" s="28">
        <f t="shared" si="89"/>
        <v>392</v>
      </c>
      <c r="U76" s="45">
        <f t="shared" si="90"/>
        <v>0.07908163265306123</v>
      </c>
      <c r="W76" s="107">
        <v>31</v>
      </c>
      <c r="X76" s="107">
        <v>272</v>
      </c>
      <c r="Y76" s="28">
        <f t="shared" si="91"/>
        <v>303</v>
      </c>
      <c r="Z76" s="45">
        <f t="shared" si="92"/>
        <v>0.10231023102310231</v>
      </c>
      <c r="AB76" s="107">
        <v>44</v>
      </c>
      <c r="AC76" s="107">
        <v>225</v>
      </c>
      <c r="AD76" s="28">
        <f t="shared" si="93"/>
        <v>269</v>
      </c>
      <c r="AE76" s="45">
        <f t="shared" si="94"/>
        <v>0.16356877323420074</v>
      </c>
      <c r="AG76" s="107">
        <v>28</v>
      </c>
      <c r="AH76" s="107">
        <v>220</v>
      </c>
      <c r="AI76" s="28">
        <f t="shared" si="95"/>
        <v>248</v>
      </c>
      <c r="AJ76" s="45">
        <f t="shared" si="96"/>
        <v>0.11290322580645161</v>
      </c>
      <c r="AL76" s="107">
        <v>59</v>
      </c>
      <c r="AM76" s="107">
        <v>262</v>
      </c>
      <c r="AN76" s="28">
        <f t="shared" si="97"/>
        <v>321</v>
      </c>
      <c r="AO76" s="45">
        <f t="shared" si="98"/>
        <v>0.1838006230529595</v>
      </c>
      <c r="AP76" s="76"/>
      <c r="AQ76" s="107">
        <v>24</v>
      </c>
      <c r="AR76" s="107">
        <v>254</v>
      </c>
      <c r="AS76" s="28">
        <f t="shared" si="99"/>
        <v>278</v>
      </c>
      <c r="AT76" s="45">
        <f t="shared" si="100"/>
        <v>0.08633093525179857</v>
      </c>
      <c r="AU76" s="76"/>
      <c r="AV76" s="107">
        <v>18</v>
      </c>
      <c r="AW76" s="107">
        <v>272</v>
      </c>
      <c r="AX76" s="28">
        <f t="shared" si="101"/>
        <v>290</v>
      </c>
      <c r="AY76" s="45">
        <f t="shared" si="102"/>
        <v>0.06206896551724138</v>
      </c>
      <c r="AZ76" s="76"/>
      <c r="BA76" s="107">
        <v>27</v>
      </c>
      <c r="BB76" s="107">
        <v>314</v>
      </c>
      <c r="BC76" s="28">
        <f t="shared" si="103"/>
        <v>341</v>
      </c>
      <c r="BD76" s="45">
        <f t="shared" si="104"/>
        <v>0.07917888563049853</v>
      </c>
      <c r="BE76" s="76"/>
      <c r="BF76" s="107">
        <v>10</v>
      </c>
      <c r="BG76" s="107">
        <v>306</v>
      </c>
      <c r="BH76" s="28">
        <f t="shared" si="105"/>
        <v>316</v>
      </c>
      <c r="BI76" s="45">
        <f t="shared" si="106"/>
        <v>0.03164556962025317</v>
      </c>
      <c r="BJ76" s="121"/>
      <c r="BL76" s="199">
        <f ca="1" t="shared" si="107"/>
        <v>341</v>
      </c>
      <c r="BM76" s="181">
        <f ca="1" t="shared" si="107"/>
        <v>3780</v>
      </c>
      <c r="BN76" s="28">
        <f t="shared" si="108"/>
        <v>4121</v>
      </c>
      <c r="BO76" s="45">
        <f t="shared" si="109"/>
        <v>0.08274690609075468</v>
      </c>
      <c r="BP76" s="151"/>
      <c r="BR76" s="61">
        <f t="shared" si="110"/>
      </c>
    </row>
    <row r="77" spans="2:70" ht="12" customHeight="1">
      <c r="B77" s="43" t="s">
        <v>83</v>
      </c>
      <c r="C77" s="107" t="s">
        <v>272</v>
      </c>
      <c r="D77" s="107">
        <v>91</v>
      </c>
      <c r="E77" s="28">
        <f t="shared" si="83"/>
        <v>91</v>
      </c>
      <c r="F77" s="45" t="str">
        <f t="shared" si="84"/>
        <v>n. a.</v>
      </c>
      <c r="H77" s="107">
        <v>0</v>
      </c>
      <c r="I77" s="107">
        <v>86</v>
      </c>
      <c r="J77" s="28">
        <f t="shared" si="85"/>
        <v>86</v>
      </c>
      <c r="K77" s="45">
        <f t="shared" si="86"/>
        <v>0</v>
      </c>
      <c r="M77" s="107">
        <v>1</v>
      </c>
      <c r="N77" s="107">
        <v>102</v>
      </c>
      <c r="O77" s="28">
        <f t="shared" si="87"/>
        <v>103</v>
      </c>
      <c r="P77" s="45">
        <f t="shared" si="88"/>
        <v>0.009708737864077669</v>
      </c>
      <c r="R77" s="107">
        <v>0</v>
      </c>
      <c r="S77" s="107">
        <v>70</v>
      </c>
      <c r="T77" s="28">
        <f t="shared" si="89"/>
        <v>70</v>
      </c>
      <c r="U77" s="45">
        <f t="shared" si="90"/>
        <v>0</v>
      </c>
      <c r="W77" s="107">
        <v>1</v>
      </c>
      <c r="X77" s="107">
        <v>89</v>
      </c>
      <c r="Y77" s="28">
        <f t="shared" si="91"/>
        <v>90</v>
      </c>
      <c r="Z77" s="45">
        <f t="shared" si="92"/>
        <v>0.011111111111111112</v>
      </c>
      <c r="AB77" s="107">
        <v>0</v>
      </c>
      <c r="AC77" s="107">
        <v>81</v>
      </c>
      <c r="AD77" s="28">
        <f t="shared" si="93"/>
        <v>81</v>
      </c>
      <c r="AE77" s="45">
        <f t="shared" si="94"/>
        <v>0</v>
      </c>
      <c r="AG77" s="107">
        <v>0</v>
      </c>
      <c r="AH77" s="107">
        <v>106</v>
      </c>
      <c r="AI77" s="28">
        <f t="shared" si="95"/>
        <v>106</v>
      </c>
      <c r="AJ77" s="45">
        <f t="shared" si="96"/>
        <v>0</v>
      </c>
      <c r="AL77" s="107">
        <v>0</v>
      </c>
      <c r="AM77" s="107">
        <v>95</v>
      </c>
      <c r="AN77" s="28">
        <f t="shared" si="97"/>
        <v>95</v>
      </c>
      <c r="AO77" s="45">
        <f t="shared" si="98"/>
        <v>0</v>
      </c>
      <c r="AP77" s="76"/>
      <c r="AQ77" s="107">
        <v>0</v>
      </c>
      <c r="AR77" s="107">
        <v>68</v>
      </c>
      <c r="AS77" s="28">
        <f t="shared" si="99"/>
        <v>68</v>
      </c>
      <c r="AT77" s="45">
        <f t="shared" si="100"/>
        <v>0</v>
      </c>
      <c r="AU77" s="76"/>
      <c r="AV77" s="107">
        <v>0</v>
      </c>
      <c r="AW77" s="107">
        <v>87</v>
      </c>
      <c r="AX77" s="28">
        <f t="shared" si="101"/>
        <v>87</v>
      </c>
      <c r="AY77" s="45">
        <f t="shared" si="102"/>
        <v>0</v>
      </c>
      <c r="AZ77" s="76"/>
      <c r="BA77" s="107">
        <v>0</v>
      </c>
      <c r="BB77" s="107">
        <v>104</v>
      </c>
      <c r="BC77" s="28">
        <f t="shared" si="103"/>
        <v>104</v>
      </c>
      <c r="BD77" s="45">
        <f t="shared" si="104"/>
        <v>0</v>
      </c>
      <c r="BE77" s="76"/>
      <c r="BF77" s="107">
        <v>0</v>
      </c>
      <c r="BG77" s="107">
        <v>135</v>
      </c>
      <c r="BH77" s="28">
        <f t="shared" si="105"/>
        <v>135</v>
      </c>
      <c r="BI77" s="45">
        <f t="shared" si="106"/>
        <v>0</v>
      </c>
      <c r="BJ77" s="121"/>
      <c r="BL77" s="199">
        <f ca="1" t="shared" si="107"/>
        <v>2</v>
      </c>
      <c r="BM77" s="181">
        <f ca="1" t="shared" si="107"/>
        <v>1114</v>
      </c>
      <c r="BN77" s="28">
        <f t="shared" si="108"/>
        <v>1116</v>
      </c>
      <c r="BO77" s="45">
        <f t="shared" si="109"/>
        <v>0.0017921146953405018</v>
      </c>
      <c r="BP77" s="151"/>
      <c r="BR77" s="61">
        <f t="shared" si="110"/>
      </c>
    </row>
    <row r="78" spans="2:70" ht="12" customHeight="1">
      <c r="B78" s="43" t="s">
        <v>29</v>
      </c>
      <c r="C78" s="107">
        <v>8</v>
      </c>
      <c r="D78" s="107">
        <v>980</v>
      </c>
      <c r="E78" s="28">
        <f t="shared" si="83"/>
        <v>988</v>
      </c>
      <c r="F78" s="45">
        <f t="shared" si="84"/>
        <v>0.008097165991902834</v>
      </c>
      <c r="H78" s="107">
        <v>6</v>
      </c>
      <c r="I78" s="107">
        <v>940</v>
      </c>
      <c r="J78" s="28">
        <f t="shared" si="85"/>
        <v>946</v>
      </c>
      <c r="K78" s="45">
        <f t="shared" si="86"/>
        <v>0.006342494714587738</v>
      </c>
      <c r="M78" s="107">
        <v>0</v>
      </c>
      <c r="N78" s="107">
        <v>810</v>
      </c>
      <c r="O78" s="28">
        <f t="shared" si="87"/>
        <v>810</v>
      </c>
      <c r="P78" s="45">
        <f t="shared" si="88"/>
        <v>0</v>
      </c>
      <c r="R78" s="107">
        <v>3</v>
      </c>
      <c r="S78" s="107">
        <v>650</v>
      </c>
      <c r="T78" s="28">
        <f t="shared" si="89"/>
        <v>653</v>
      </c>
      <c r="U78" s="45">
        <f t="shared" si="90"/>
        <v>0.004594180704441042</v>
      </c>
      <c r="W78" s="107">
        <v>1</v>
      </c>
      <c r="X78" s="107">
        <v>320</v>
      </c>
      <c r="Y78" s="28">
        <f t="shared" si="91"/>
        <v>321</v>
      </c>
      <c r="Z78" s="45">
        <f t="shared" si="92"/>
        <v>0.003115264797507788</v>
      </c>
      <c r="AB78" s="107">
        <v>0</v>
      </c>
      <c r="AC78" s="107">
        <v>244</v>
      </c>
      <c r="AD78" s="28">
        <f t="shared" si="93"/>
        <v>244</v>
      </c>
      <c r="AE78" s="45">
        <f t="shared" si="94"/>
        <v>0</v>
      </c>
      <c r="AG78" s="107">
        <v>0</v>
      </c>
      <c r="AH78" s="107">
        <v>275</v>
      </c>
      <c r="AI78" s="28">
        <f t="shared" si="95"/>
        <v>275</v>
      </c>
      <c r="AJ78" s="45">
        <f t="shared" si="96"/>
        <v>0</v>
      </c>
      <c r="AL78" s="107">
        <v>0</v>
      </c>
      <c r="AM78" s="107">
        <v>293</v>
      </c>
      <c r="AN78" s="28">
        <f t="shared" si="97"/>
        <v>293</v>
      </c>
      <c r="AO78" s="45">
        <f t="shared" si="98"/>
        <v>0</v>
      </c>
      <c r="AP78" s="76"/>
      <c r="AQ78" s="107">
        <v>3</v>
      </c>
      <c r="AR78" s="107">
        <v>317</v>
      </c>
      <c r="AS78" s="28">
        <f t="shared" si="99"/>
        <v>320</v>
      </c>
      <c r="AT78" s="45">
        <f t="shared" si="100"/>
        <v>0.009375</v>
      </c>
      <c r="AU78" s="76"/>
      <c r="AV78" s="107">
        <v>0</v>
      </c>
      <c r="AW78" s="107">
        <v>518</v>
      </c>
      <c r="AX78" s="28">
        <f t="shared" si="101"/>
        <v>518</v>
      </c>
      <c r="AY78" s="45">
        <f t="shared" si="102"/>
        <v>0</v>
      </c>
      <c r="AZ78" s="76"/>
      <c r="BA78" s="107">
        <v>5</v>
      </c>
      <c r="BB78" s="107">
        <v>604</v>
      </c>
      <c r="BC78" s="28">
        <f t="shared" si="103"/>
        <v>609</v>
      </c>
      <c r="BD78" s="45">
        <f t="shared" si="104"/>
        <v>0.008210180623973728</v>
      </c>
      <c r="BE78" s="76"/>
      <c r="BF78" s="107">
        <v>0</v>
      </c>
      <c r="BG78" s="107">
        <v>655</v>
      </c>
      <c r="BH78" s="28">
        <f t="shared" si="105"/>
        <v>655</v>
      </c>
      <c r="BI78" s="45">
        <f t="shared" si="106"/>
        <v>0</v>
      </c>
      <c r="BJ78" s="121"/>
      <c r="BL78" s="199">
        <f ca="1" t="shared" si="107"/>
        <v>26</v>
      </c>
      <c r="BM78" s="181">
        <f ca="1" t="shared" si="107"/>
        <v>6606</v>
      </c>
      <c r="BN78" s="28">
        <f t="shared" si="108"/>
        <v>6632</v>
      </c>
      <c r="BO78" s="45">
        <f t="shared" si="109"/>
        <v>0.0039203860072376355</v>
      </c>
      <c r="BP78" s="151"/>
      <c r="BR78" s="61">
        <f t="shared" si="110"/>
      </c>
    </row>
    <row r="79" spans="2:70" ht="12" customHeight="1">
      <c r="B79" s="43" t="s">
        <v>84</v>
      </c>
      <c r="C79" s="107">
        <v>6</v>
      </c>
      <c r="D79" s="107">
        <v>2501</v>
      </c>
      <c r="E79" s="28">
        <f t="shared" si="83"/>
        <v>2507</v>
      </c>
      <c r="F79" s="45">
        <f t="shared" si="84"/>
        <v>0.0023932987634623054</v>
      </c>
      <c r="H79" s="107">
        <v>1</v>
      </c>
      <c r="I79" s="107">
        <v>3084</v>
      </c>
      <c r="J79" s="28">
        <f t="shared" si="85"/>
        <v>3085</v>
      </c>
      <c r="K79" s="45">
        <f t="shared" si="86"/>
        <v>0.00032414910858995135</v>
      </c>
      <c r="M79" s="107">
        <v>1</v>
      </c>
      <c r="N79" s="107">
        <v>2662</v>
      </c>
      <c r="O79" s="28">
        <f t="shared" si="87"/>
        <v>2663</v>
      </c>
      <c r="P79" s="45">
        <f t="shared" si="88"/>
        <v>0.0003755163349605708</v>
      </c>
      <c r="R79" s="107">
        <v>0</v>
      </c>
      <c r="S79" s="107">
        <v>1371</v>
      </c>
      <c r="T79" s="28">
        <f t="shared" si="89"/>
        <v>1371</v>
      </c>
      <c r="U79" s="45">
        <f t="shared" si="90"/>
        <v>0</v>
      </c>
      <c r="W79" s="107">
        <v>0</v>
      </c>
      <c r="X79" s="107">
        <v>853</v>
      </c>
      <c r="Y79" s="28">
        <f t="shared" si="91"/>
        <v>853</v>
      </c>
      <c r="Z79" s="45">
        <f t="shared" si="92"/>
        <v>0</v>
      </c>
      <c r="AB79" s="107">
        <v>2</v>
      </c>
      <c r="AC79" s="107">
        <v>807</v>
      </c>
      <c r="AD79" s="28">
        <f t="shared" si="93"/>
        <v>809</v>
      </c>
      <c r="AE79" s="45">
        <f t="shared" si="94"/>
        <v>0.002472187886279357</v>
      </c>
      <c r="AG79" s="107">
        <v>1</v>
      </c>
      <c r="AH79" s="107">
        <v>962</v>
      </c>
      <c r="AI79" s="28">
        <f t="shared" si="95"/>
        <v>963</v>
      </c>
      <c r="AJ79" s="45">
        <f t="shared" si="96"/>
        <v>0.0010384215991692627</v>
      </c>
      <c r="AL79" s="107">
        <v>2</v>
      </c>
      <c r="AM79" s="107">
        <v>648</v>
      </c>
      <c r="AN79" s="28">
        <f t="shared" si="97"/>
        <v>650</v>
      </c>
      <c r="AO79" s="45">
        <f t="shared" si="98"/>
        <v>0.003076923076923077</v>
      </c>
      <c r="AP79" s="76"/>
      <c r="AQ79" s="107">
        <v>0</v>
      </c>
      <c r="AR79" s="107">
        <v>714</v>
      </c>
      <c r="AS79" s="28">
        <f t="shared" si="99"/>
        <v>714</v>
      </c>
      <c r="AT79" s="45">
        <f t="shared" si="100"/>
        <v>0</v>
      </c>
      <c r="AU79" s="76"/>
      <c r="AV79" s="107">
        <v>1</v>
      </c>
      <c r="AW79" s="107">
        <v>1268</v>
      </c>
      <c r="AX79" s="28">
        <f t="shared" si="101"/>
        <v>1269</v>
      </c>
      <c r="AY79" s="45">
        <f t="shared" si="102"/>
        <v>0.0007880220646178094</v>
      </c>
      <c r="AZ79" s="76"/>
      <c r="BA79" s="107">
        <v>0</v>
      </c>
      <c r="BB79" s="107">
        <v>1990</v>
      </c>
      <c r="BC79" s="28">
        <f t="shared" si="103"/>
        <v>1990</v>
      </c>
      <c r="BD79" s="45">
        <f t="shared" si="104"/>
        <v>0</v>
      </c>
      <c r="BE79" s="76"/>
      <c r="BF79" s="107">
        <v>2</v>
      </c>
      <c r="BG79" s="107">
        <v>1792</v>
      </c>
      <c r="BH79" s="28">
        <f t="shared" si="105"/>
        <v>1794</v>
      </c>
      <c r="BI79" s="45">
        <f t="shared" si="106"/>
        <v>0.0011148272017837235</v>
      </c>
      <c r="BJ79" s="121"/>
      <c r="BL79" s="199">
        <f ca="1" t="shared" si="107"/>
        <v>16</v>
      </c>
      <c r="BM79" s="181">
        <f ca="1" t="shared" si="107"/>
        <v>18652</v>
      </c>
      <c r="BN79" s="28">
        <f t="shared" si="108"/>
        <v>18668</v>
      </c>
      <c r="BO79" s="45">
        <f t="shared" si="109"/>
        <v>0.0008570816370259267</v>
      </c>
      <c r="BP79" s="151"/>
      <c r="BR79" s="61">
        <f t="shared" si="110"/>
      </c>
    </row>
    <row r="80" spans="2:70" ht="12" customHeight="1">
      <c r="B80" s="43" t="s">
        <v>85</v>
      </c>
      <c r="C80" s="107">
        <v>2</v>
      </c>
      <c r="D80" s="107">
        <v>700</v>
      </c>
      <c r="E80" s="28">
        <f t="shared" si="83"/>
        <v>702</v>
      </c>
      <c r="F80" s="45">
        <f t="shared" si="84"/>
        <v>0.002849002849002849</v>
      </c>
      <c r="H80" s="107">
        <v>0</v>
      </c>
      <c r="I80" s="107">
        <v>779</v>
      </c>
      <c r="J80" s="28">
        <f t="shared" si="85"/>
        <v>779</v>
      </c>
      <c r="K80" s="45">
        <f t="shared" si="86"/>
        <v>0</v>
      </c>
      <c r="M80" s="107">
        <v>0</v>
      </c>
      <c r="N80" s="107">
        <v>505</v>
      </c>
      <c r="O80" s="28">
        <f t="shared" si="87"/>
        <v>505</v>
      </c>
      <c r="P80" s="45">
        <f t="shared" si="88"/>
        <v>0</v>
      </c>
      <c r="R80" s="107">
        <v>0</v>
      </c>
      <c r="S80" s="107">
        <v>436</v>
      </c>
      <c r="T80" s="28">
        <f t="shared" si="89"/>
        <v>436</v>
      </c>
      <c r="U80" s="45">
        <f t="shared" si="90"/>
        <v>0</v>
      </c>
      <c r="W80" s="107">
        <v>0</v>
      </c>
      <c r="X80" s="107">
        <v>312</v>
      </c>
      <c r="Y80" s="28">
        <f t="shared" si="91"/>
        <v>312</v>
      </c>
      <c r="Z80" s="45">
        <f t="shared" si="92"/>
        <v>0</v>
      </c>
      <c r="AB80" s="107">
        <v>0</v>
      </c>
      <c r="AC80" s="107">
        <v>264</v>
      </c>
      <c r="AD80" s="28">
        <f t="shared" si="93"/>
        <v>264</v>
      </c>
      <c r="AE80" s="45">
        <f t="shared" si="94"/>
        <v>0</v>
      </c>
      <c r="AG80" s="107">
        <v>1</v>
      </c>
      <c r="AH80" s="107">
        <v>303</v>
      </c>
      <c r="AI80" s="28">
        <f t="shared" si="95"/>
        <v>304</v>
      </c>
      <c r="AJ80" s="45">
        <f t="shared" si="96"/>
        <v>0.003289473684210526</v>
      </c>
      <c r="AL80" s="107">
        <v>0</v>
      </c>
      <c r="AM80" s="107">
        <v>285</v>
      </c>
      <c r="AN80" s="28">
        <f t="shared" si="97"/>
        <v>285</v>
      </c>
      <c r="AO80" s="45">
        <f t="shared" si="98"/>
        <v>0</v>
      </c>
      <c r="AP80" s="76"/>
      <c r="AQ80" s="107">
        <v>0</v>
      </c>
      <c r="AR80" s="107">
        <v>374</v>
      </c>
      <c r="AS80" s="28">
        <f t="shared" si="99"/>
        <v>374</v>
      </c>
      <c r="AT80" s="45">
        <f t="shared" si="100"/>
        <v>0</v>
      </c>
      <c r="AU80" s="76"/>
      <c r="AV80" s="107">
        <v>0</v>
      </c>
      <c r="AW80" s="107">
        <v>406</v>
      </c>
      <c r="AX80" s="28">
        <f t="shared" si="101"/>
        <v>406</v>
      </c>
      <c r="AY80" s="45">
        <f t="shared" si="102"/>
        <v>0</v>
      </c>
      <c r="AZ80" s="76"/>
      <c r="BA80" s="107">
        <v>2</v>
      </c>
      <c r="BB80" s="107">
        <v>558</v>
      </c>
      <c r="BC80" s="28">
        <f t="shared" si="103"/>
        <v>560</v>
      </c>
      <c r="BD80" s="45">
        <f t="shared" si="104"/>
        <v>0.0035714285714285713</v>
      </c>
      <c r="BE80" s="76"/>
      <c r="BF80" s="107">
        <v>0</v>
      </c>
      <c r="BG80" s="107">
        <v>774</v>
      </c>
      <c r="BH80" s="28">
        <f t="shared" si="105"/>
        <v>774</v>
      </c>
      <c r="BI80" s="45">
        <f t="shared" si="106"/>
        <v>0</v>
      </c>
      <c r="BJ80" s="121"/>
      <c r="BL80" s="199">
        <f ca="1" t="shared" si="107"/>
        <v>5</v>
      </c>
      <c r="BM80" s="181">
        <f ca="1" t="shared" si="107"/>
        <v>5696</v>
      </c>
      <c r="BN80" s="28">
        <f t="shared" si="108"/>
        <v>5701</v>
      </c>
      <c r="BO80" s="45">
        <f t="shared" si="109"/>
        <v>0.0008770391159445711</v>
      </c>
      <c r="BP80" s="151"/>
      <c r="BR80" s="61">
        <f t="shared" si="110"/>
      </c>
    </row>
    <row r="81" spans="2:70" ht="12" customHeight="1">
      <c r="B81" s="43" t="s">
        <v>86</v>
      </c>
      <c r="C81" s="107" t="s">
        <v>272</v>
      </c>
      <c r="D81" s="107">
        <v>3091</v>
      </c>
      <c r="E81" s="28">
        <f t="shared" si="83"/>
        <v>3091</v>
      </c>
      <c r="F81" s="45" t="str">
        <f t="shared" si="84"/>
        <v>n. a.</v>
      </c>
      <c r="H81" s="107">
        <v>0</v>
      </c>
      <c r="I81" s="107">
        <v>3223</v>
      </c>
      <c r="J81" s="28">
        <f t="shared" si="85"/>
        <v>3223</v>
      </c>
      <c r="K81" s="45">
        <f t="shared" si="86"/>
        <v>0</v>
      </c>
      <c r="M81" s="107">
        <v>0</v>
      </c>
      <c r="N81" s="107">
        <v>2779</v>
      </c>
      <c r="O81" s="28">
        <f t="shared" si="87"/>
        <v>2779</v>
      </c>
      <c r="P81" s="45">
        <f t="shared" si="88"/>
        <v>0</v>
      </c>
      <c r="R81" s="107">
        <v>0</v>
      </c>
      <c r="S81" s="107">
        <v>1454</v>
      </c>
      <c r="T81" s="28">
        <f t="shared" si="89"/>
        <v>1454</v>
      </c>
      <c r="U81" s="45">
        <f t="shared" si="90"/>
        <v>0</v>
      </c>
      <c r="W81" s="107">
        <v>4</v>
      </c>
      <c r="X81" s="107">
        <v>947</v>
      </c>
      <c r="Y81" s="28">
        <f t="shared" si="91"/>
        <v>951</v>
      </c>
      <c r="Z81" s="45">
        <f t="shared" si="92"/>
        <v>0.004206098843322818</v>
      </c>
      <c r="AB81" s="107">
        <v>0</v>
      </c>
      <c r="AC81" s="107">
        <v>1207</v>
      </c>
      <c r="AD81" s="28">
        <f t="shared" si="93"/>
        <v>1207</v>
      </c>
      <c r="AE81" s="45">
        <f t="shared" si="94"/>
        <v>0</v>
      </c>
      <c r="AG81" s="107">
        <v>0</v>
      </c>
      <c r="AH81" s="107">
        <v>2212</v>
      </c>
      <c r="AI81" s="28">
        <f t="shared" si="95"/>
        <v>2212</v>
      </c>
      <c r="AJ81" s="45">
        <f t="shared" si="96"/>
        <v>0</v>
      </c>
      <c r="AL81" s="107">
        <v>0</v>
      </c>
      <c r="AM81" s="107">
        <v>796</v>
      </c>
      <c r="AN81" s="28">
        <f t="shared" si="97"/>
        <v>796</v>
      </c>
      <c r="AO81" s="45">
        <f t="shared" si="98"/>
        <v>0</v>
      </c>
      <c r="AP81" s="76"/>
      <c r="AQ81" s="107">
        <v>0</v>
      </c>
      <c r="AR81" s="107">
        <v>773</v>
      </c>
      <c r="AS81" s="28">
        <f t="shared" si="99"/>
        <v>773</v>
      </c>
      <c r="AT81" s="45">
        <f t="shared" si="100"/>
        <v>0</v>
      </c>
      <c r="AU81" s="76"/>
      <c r="AV81" s="107">
        <v>0</v>
      </c>
      <c r="AW81" s="107">
        <v>1792</v>
      </c>
      <c r="AX81" s="28">
        <f t="shared" si="101"/>
        <v>1792</v>
      </c>
      <c r="AY81" s="45">
        <f t="shared" si="102"/>
        <v>0</v>
      </c>
      <c r="AZ81" s="76"/>
      <c r="BA81" s="107">
        <v>0</v>
      </c>
      <c r="BB81" s="107">
        <v>1971</v>
      </c>
      <c r="BC81" s="28">
        <f t="shared" si="103"/>
        <v>1971</v>
      </c>
      <c r="BD81" s="45">
        <f t="shared" si="104"/>
        <v>0</v>
      </c>
      <c r="BE81" s="76"/>
      <c r="BF81" s="107">
        <v>0</v>
      </c>
      <c r="BG81" s="107">
        <v>2492</v>
      </c>
      <c r="BH81" s="28">
        <f t="shared" si="105"/>
        <v>2492</v>
      </c>
      <c r="BI81" s="45">
        <f t="shared" si="106"/>
        <v>0</v>
      </c>
      <c r="BJ81" s="121"/>
      <c r="BL81" s="199">
        <f ca="1" t="shared" si="107"/>
        <v>4</v>
      </c>
      <c r="BM81" s="181">
        <f ca="1" t="shared" si="107"/>
        <v>22737</v>
      </c>
      <c r="BN81" s="28">
        <f t="shared" si="108"/>
        <v>22741</v>
      </c>
      <c r="BO81" s="45">
        <f t="shared" si="109"/>
        <v>0.000175893760168858</v>
      </c>
      <c r="BP81" s="151"/>
      <c r="BR81" s="61">
        <f t="shared" si="110"/>
      </c>
    </row>
    <row r="82" spans="2:70" ht="12" customHeight="1">
      <c r="B82" s="43" t="s">
        <v>87</v>
      </c>
      <c r="C82" s="107" t="s">
        <v>272</v>
      </c>
      <c r="D82" s="107">
        <v>1223</v>
      </c>
      <c r="E82" s="28">
        <f t="shared" si="83"/>
        <v>1223</v>
      </c>
      <c r="F82" s="45" t="str">
        <f t="shared" si="84"/>
        <v>n. a.</v>
      </c>
      <c r="H82" s="107">
        <v>0</v>
      </c>
      <c r="I82" s="107">
        <v>1251</v>
      </c>
      <c r="J82" s="28">
        <f t="shared" si="85"/>
        <v>1251</v>
      </c>
      <c r="K82" s="45">
        <f t="shared" si="86"/>
        <v>0</v>
      </c>
      <c r="M82" s="107">
        <v>1</v>
      </c>
      <c r="N82" s="107">
        <v>1029</v>
      </c>
      <c r="O82" s="28">
        <f t="shared" si="87"/>
        <v>1030</v>
      </c>
      <c r="P82" s="45">
        <f t="shared" si="88"/>
        <v>0.000970873786407767</v>
      </c>
      <c r="R82" s="107">
        <v>0</v>
      </c>
      <c r="S82" s="107">
        <v>821</v>
      </c>
      <c r="T82" s="28">
        <f t="shared" si="89"/>
        <v>821</v>
      </c>
      <c r="U82" s="45">
        <f t="shared" si="90"/>
        <v>0</v>
      </c>
      <c r="W82" s="107">
        <v>1</v>
      </c>
      <c r="X82" s="107">
        <v>506</v>
      </c>
      <c r="Y82" s="28">
        <f t="shared" si="91"/>
        <v>507</v>
      </c>
      <c r="Z82" s="45">
        <f t="shared" si="92"/>
        <v>0.0019723865877712033</v>
      </c>
      <c r="AB82" s="107">
        <v>1</v>
      </c>
      <c r="AC82" s="107">
        <v>390</v>
      </c>
      <c r="AD82" s="28">
        <f t="shared" si="93"/>
        <v>391</v>
      </c>
      <c r="AE82" s="45">
        <f t="shared" si="94"/>
        <v>0.0025575447570332483</v>
      </c>
      <c r="AG82" s="107">
        <v>0</v>
      </c>
      <c r="AH82" s="107">
        <v>361</v>
      </c>
      <c r="AI82" s="28">
        <f t="shared" si="95"/>
        <v>361</v>
      </c>
      <c r="AJ82" s="45">
        <f t="shared" si="96"/>
        <v>0</v>
      </c>
      <c r="AL82" s="107">
        <v>0</v>
      </c>
      <c r="AM82" s="107">
        <v>460</v>
      </c>
      <c r="AN82" s="28">
        <f t="shared" si="97"/>
        <v>460</v>
      </c>
      <c r="AO82" s="45">
        <f t="shared" si="98"/>
        <v>0</v>
      </c>
      <c r="AP82" s="76"/>
      <c r="AQ82" s="107">
        <v>0</v>
      </c>
      <c r="AR82" s="107">
        <v>381</v>
      </c>
      <c r="AS82" s="28">
        <f t="shared" si="99"/>
        <v>381</v>
      </c>
      <c r="AT82" s="45">
        <f t="shared" si="100"/>
        <v>0</v>
      </c>
      <c r="AU82" s="76"/>
      <c r="AV82" s="107">
        <v>0</v>
      </c>
      <c r="AW82" s="107">
        <v>631</v>
      </c>
      <c r="AX82" s="28">
        <f t="shared" si="101"/>
        <v>631</v>
      </c>
      <c r="AY82" s="45">
        <f t="shared" si="102"/>
        <v>0</v>
      </c>
      <c r="AZ82" s="76"/>
      <c r="BA82" s="107">
        <v>1</v>
      </c>
      <c r="BB82" s="107">
        <v>1003</v>
      </c>
      <c r="BC82" s="28">
        <f t="shared" si="103"/>
        <v>1004</v>
      </c>
      <c r="BD82" s="45">
        <f t="shared" si="104"/>
        <v>0.00099601593625498</v>
      </c>
      <c r="BE82" s="76"/>
      <c r="BF82" s="107">
        <v>0</v>
      </c>
      <c r="BG82" s="107">
        <v>1011</v>
      </c>
      <c r="BH82" s="28">
        <f t="shared" si="105"/>
        <v>1011</v>
      </c>
      <c r="BI82" s="45">
        <f t="shared" si="106"/>
        <v>0</v>
      </c>
      <c r="BJ82" s="121"/>
      <c r="BL82" s="199">
        <f ca="1" t="shared" si="107"/>
        <v>4</v>
      </c>
      <c r="BM82" s="181">
        <f ca="1" t="shared" si="107"/>
        <v>9067</v>
      </c>
      <c r="BN82" s="28">
        <f t="shared" si="108"/>
        <v>9071</v>
      </c>
      <c r="BO82" s="45">
        <f t="shared" si="109"/>
        <v>0.0004409657149156653</v>
      </c>
      <c r="BP82" s="151"/>
      <c r="BR82" s="61">
        <f t="shared" si="110"/>
      </c>
    </row>
    <row r="83" spans="2:70" ht="12" customHeight="1">
      <c r="B83" s="43" t="s">
        <v>88</v>
      </c>
      <c r="C83" s="107" t="s">
        <v>272</v>
      </c>
      <c r="D83" s="107">
        <v>821</v>
      </c>
      <c r="E83" s="28">
        <f t="shared" si="83"/>
        <v>821</v>
      </c>
      <c r="F83" s="45" t="str">
        <f t="shared" si="84"/>
        <v>n. a.</v>
      </c>
      <c r="H83" s="107">
        <v>0</v>
      </c>
      <c r="I83" s="107">
        <v>645</v>
      </c>
      <c r="J83" s="28">
        <f t="shared" si="85"/>
        <v>645</v>
      </c>
      <c r="K83" s="45">
        <f t="shared" si="86"/>
        <v>0</v>
      </c>
      <c r="M83" s="107">
        <v>2</v>
      </c>
      <c r="N83" s="107">
        <v>328</v>
      </c>
      <c r="O83" s="28">
        <f t="shared" si="87"/>
        <v>330</v>
      </c>
      <c r="P83" s="45">
        <f t="shared" si="88"/>
        <v>0.006060606060606061</v>
      </c>
      <c r="R83" s="107">
        <v>0</v>
      </c>
      <c r="S83" s="107">
        <v>481</v>
      </c>
      <c r="T83" s="28">
        <f t="shared" si="89"/>
        <v>481</v>
      </c>
      <c r="U83" s="45">
        <f t="shared" si="90"/>
        <v>0</v>
      </c>
      <c r="W83" s="107">
        <v>0</v>
      </c>
      <c r="X83" s="107">
        <v>166</v>
      </c>
      <c r="Y83" s="28">
        <f t="shared" si="91"/>
        <v>166</v>
      </c>
      <c r="Z83" s="45">
        <f t="shared" si="92"/>
        <v>0</v>
      </c>
      <c r="AB83" s="107">
        <v>0</v>
      </c>
      <c r="AC83" s="107">
        <v>206</v>
      </c>
      <c r="AD83" s="28">
        <f t="shared" si="93"/>
        <v>206</v>
      </c>
      <c r="AE83" s="45">
        <f t="shared" si="94"/>
        <v>0</v>
      </c>
      <c r="AG83" s="107">
        <v>0</v>
      </c>
      <c r="AH83" s="107">
        <v>292</v>
      </c>
      <c r="AI83" s="28">
        <f t="shared" si="95"/>
        <v>292</v>
      </c>
      <c r="AJ83" s="45">
        <f t="shared" si="96"/>
        <v>0</v>
      </c>
      <c r="AL83" s="107">
        <v>1</v>
      </c>
      <c r="AM83" s="107">
        <v>139</v>
      </c>
      <c r="AN83" s="28">
        <f t="shared" si="97"/>
        <v>140</v>
      </c>
      <c r="AO83" s="45">
        <f t="shared" si="98"/>
        <v>0.007142857142857143</v>
      </c>
      <c r="AP83" s="76"/>
      <c r="AQ83" s="107">
        <v>0</v>
      </c>
      <c r="AR83" s="107">
        <v>177</v>
      </c>
      <c r="AS83" s="28">
        <f t="shared" si="99"/>
        <v>177</v>
      </c>
      <c r="AT83" s="45">
        <f t="shared" si="100"/>
        <v>0</v>
      </c>
      <c r="AU83" s="76"/>
      <c r="AV83" s="107">
        <v>1</v>
      </c>
      <c r="AW83" s="107">
        <v>432</v>
      </c>
      <c r="AX83" s="28">
        <f t="shared" si="101"/>
        <v>433</v>
      </c>
      <c r="AY83" s="45">
        <f t="shared" si="102"/>
        <v>0.0023094688221709007</v>
      </c>
      <c r="AZ83" s="76"/>
      <c r="BA83" s="107">
        <v>0</v>
      </c>
      <c r="BB83" s="107">
        <v>393</v>
      </c>
      <c r="BC83" s="28">
        <f t="shared" si="103"/>
        <v>393</v>
      </c>
      <c r="BD83" s="45">
        <f t="shared" si="104"/>
        <v>0</v>
      </c>
      <c r="BE83" s="76"/>
      <c r="BF83" s="107">
        <v>0</v>
      </c>
      <c r="BG83" s="107">
        <v>512</v>
      </c>
      <c r="BH83" s="28">
        <f t="shared" si="105"/>
        <v>512</v>
      </c>
      <c r="BI83" s="45">
        <f t="shared" si="106"/>
        <v>0</v>
      </c>
      <c r="BJ83" s="121"/>
      <c r="BL83" s="199">
        <f ca="1" t="shared" si="107"/>
        <v>4</v>
      </c>
      <c r="BM83" s="181">
        <f ca="1" t="shared" si="107"/>
        <v>4592</v>
      </c>
      <c r="BN83" s="28">
        <f t="shared" si="108"/>
        <v>4596</v>
      </c>
      <c r="BO83" s="45">
        <f t="shared" si="109"/>
        <v>0.0008703220191470844</v>
      </c>
      <c r="BP83" s="151"/>
      <c r="BR83" s="61">
        <f t="shared" si="110"/>
      </c>
    </row>
    <row r="84" spans="2:70" ht="12" customHeight="1">
      <c r="B84" s="43" t="s">
        <v>30</v>
      </c>
      <c r="C84" s="107">
        <v>29</v>
      </c>
      <c r="D84" s="107">
        <v>26313</v>
      </c>
      <c r="E84" s="28">
        <f t="shared" si="83"/>
        <v>26342</v>
      </c>
      <c r="F84" s="45">
        <f t="shared" si="84"/>
        <v>0.0011009035001138866</v>
      </c>
      <c r="H84" s="107">
        <v>30</v>
      </c>
      <c r="I84" s="107">
        <v>24504</v>
      </c>
      <c r="J84" s="28">
        <f t="shared" si="85"/>
        <v>24534</v>
      </c>
      <c r="K84" s="45">
        <f t="shared" si="86"/>
        <v>0.001222792858889704</v>
      </c>
      <c r="M84" s="107">
        <v>11</v>
      </c>
      <c r="N84" s="107">
        <v>26946</v>
      </c>
      <c r="O84" s="28">
        <f t="shared" si="87"/>
        <v>26957</v>
      </c>
      <c r="P84" s="45">
        <f t="shared" si="88"/>
        <v>0.0004080572764031606</v>
      </c>
      <c r="R84" s="107">
        <v>22</v>
      </c>
      <c r="S84" s="107">
        <v>27594</v>
      </c>
      <c r="T84" s="28">
        <f t="shared" si="89"/>
        <v>27616</v>
      </c>
      <c r="U84" s="45">
        <f t="shared" si="90"/>
        <v>0.0007966396292004635</v>
      </c>
      <c r="W84" s="107">
        <v>17</v>
      </c>
      <c r="X84" s="107">
        <v>24322</v>
      </c>
      <c r="Y84" s="28">
        <f t="shared" si="91"/>
        <v>24339</v>
      </c>
      <c r="Z84" s="45">
        <f t="shared" si="92"/>
        <v>0.0006984674801758494</v>
      </c>
      <c r="AB84" s="107">
        <v>16</v>
      </c>
      <c r="AC84" s="107">
        <v>28099</v>
      </c>
      <c r="AD84" s="28">
        <f t="shared" si="93"/>
        <v>28115</v>
      </c>
      <c r="AE84" s="45">
        <f t="shared" si="94"/>
        <v>0.0005690912324382003</v>
      </c>
      <c r="AG84" s="107">
        <v>32</v>
      </c>
      <c r="AH84" s="107">
        <v>38186</v>
      </c>
      <c r="AI84" s="28">
        <f t="shared" si="95"/>
        <v>38218</v>
      </c>
      <c r="AJ84" s="45">
        <f t="shared" si="96"/>
        <v>0.000837301794965723</v>
      </c>
      <c r="AL84" s="107">
        <v>53</v>
      </c>
      <c r="AM84" s="107">
        <v>44892</v>
      </c>
      <c r="AN84" s="28">
        <f t="shared" si="97"/>
        <v>44945</v>
      </c>
      <c r="AO84" s="45">
        <f t="shared" si="98"/>
        <v>0.0011792190455000556</v>
      </c>
      <c r="AP84" s="76"/>
      <c r="AQ84" s="107">
        <v>47</v>
      </c>
      <c r="AR84" s="107">
        <v>29756</v>
      </c>
      <c r="AS84" s="28">
        <f t="shared" si="99"/>
        <v>29803</v>
      </c>
      <c r="AT84" s="45">
        <f t="shared" si="100"/>
        <v>0.0015770224474046237</v>
      </c>
      <c r="AU84" s="76"/>
      <c r="AV84" s="107">
        <v>32</v>
      </c>
      <c r="AW84" s="107">
        <v>32760</v>
      </c>
      <c r="AX84" s="28">
        <f t="shared" si="101"/>
        <v>32792</v>
      </c>
      <c r="AY84" s="45">
        <f t="shared" si="102"/>
        <v>0.0009758477677482313</v>
      </c>
      <c r="AZ84" s="76"/>
      <c r="BA84" s="107">
        <v>35</v>
      </c>
      <c r="BB84" s="107">
        <v>30623</v>
      </c>
      <c r="BC84" s="28">
        <f t="shared" si="103"/>
        <v>30658</v>
      </c>
      <c r="BD84" s="45">
        <f t="shared" si="104"/>
        <v>0.0011416269815382608</v>
      </c>
      <c r="BE84" s="76"/>
      <c r="BF84" s="107">
        <v>40</v>
      </c>
      <c r="BG84" s="107">
        <v>32514</v>
      </c>
      <c r="BH84" s="28">
        <f t="shared" si="105"/>
        <v>32554</v>
      </c>
      <c r="BI84" s="45">
        <f t="shared" si="106"/>
        <v>0.0012287276525158198</v>
      </c>
      <c r="BJ84" s="121"/>
      <c r="BL84" s="199">
        <f ca="1" t="shared" si="107"/>
        <v>364</v>
      </c>
      <c r="BM84" s="181">
        <f ca="1" t="shared" si="107"/>
        <v>366509</v>
      </c>
      <c r="BN84" s="28">
        <f t="shared" si="108"/>
        <v>366873</v>
      </c>
      <c r="BO84" s="45">
        <f t="shared" si="109"/>
        <v>0.0009921689521987173</v>
      </c>
      <c r="BP84" s="151"/>
      <c r="BR84" s="61">
        <f t="shared" si="110"/>
      </c>
    </row>
    <row r="85" spans="2:70" ht="12" customHeight="1">
      <c r="B85" s="43" t="s">
        <v>61</v>
      </c>
      <c r="C85" s="107">
        <v>2</v>
      </c>
      <c r="D85" s="107">
        <v>687</v>
      </c>
      <c r="E85" s="28">
        <f t="shared" si="83"/>
        <v>689</v>
      </c>
      <c r="F85" s="45">
        <f t="shared" si="84"/>
        <v>0.002902757619738752</v>
      </c>
      <c r="H85" s="107">
        <v>1</v>
      </c>
      <c r="I85" s="107">
        <v>847</v>
      </c>
      <c r="J85" s="28">
        <f t="shared" si="85"/>
        <v>848</v>
      </c>
      <c r="K85" s="45">
        <f t="shared" si="86"/>
        <v>0.0011792452830188679</v>
      </c>
      <c r="M85" s="107">
        <v>0</v>
      </c>
      <c r="N85" s="107">
        <v>572</v>
      </c>
      <c r="O85" s="28">
        <f t="shared" si="87"/>
        <v>572</v>
      </c>
      <c r="P85" s="45">
        <f t="shared" si="88"/>
        <v>0</v>
      </c>
      <c r="R85" s="107">
        <v>0</v>
      </c>
      <c r="S85" s="107">
        <v>323</v>
      </c>
      <c r="T85" s="28">
        <f t="shared" si="89"/>
        <v>323</v>
      </c>
      <c r="U85" s="45">
        <f t="shared" si="90"/>
        <v>0</v>
      </c>
      <c r="W85" s="107">
        <v>0</v>
      </c>
      <c r="X85" s="107">
        <v>99</v>
      </c>
      <c r="Y85" s="28">
        <f t="shared" si="91"/>
        <v>99</v>
      </c>
      <c r="Z85" s="45">
        <f t="shared" si="92"/>
        <v>0</v>
      </c>
      <c r="AB85" s="107">
        <v>0</v>
      </c>
      <c r="AC85" s="107">
        <v>107</v>
      </c>
      <c r="AD85" s="28">
        <f t="shared" si="93"/>
        <v>107</v>
      </c>
      <c r="AE85" s="45">
        <f t="shared" si="94"/>
        <v>0</v>
      </c>
      <c r="AG85" s="107">
        <v>0</v>
      </c>
      <c r="AH85" s="107">
        <v>54</v>
      </c>
      <c r="AI85" s="28">
        <f t="shared" si="95"/>
        <v>54</v>
      </c>
      <c r="AJ85" s="45">
        <f t="shared" si="96"/>
        <v>0</v>
      </c>
      <c r="AL85" s="107">
        <v>0</v>
      </c>
      <c r="AM85" s="107">
        <v>107</v>
      </c>
      <c r="AN85" s="28">
        <f t="shared" si="97"/>
        <v>107</v>
      </c>
      <c r="AO85" s="45">
        <f t="shared" si="98"/>
        <v>0</v>
      </c>
      <c r="AP85" s="76"/>
      <c r="AQ85" s="107">
        <v>5</v>
      </c>
      <c r="AR85" s="107">
        <v>96</v>
      </c>
      <c r="AS85" s="28">
        <f t="shared" si="99"/>
        <v>101</v>
      </c>
      <c r="AT85" s="45">
        <f t="shared" si="100"/>
        <v>0.04950495049504951</v>
      </c>
      <c r="AU85" s="76"/>
      <c r="AV85" s="107">
        <v>0</v>
      </c>
      <c r="AW85" s="107">
        <v>259</v>
      </c>
      <c r="AX85" s="28">
        <f t="shared" si="101"/>
        <v>259</v>
      </c>
      <c r="AY85" s="45">
        <f t="shared" si="102"/>
        <v>0</v>
      </c>
      <c r="AZ85" s="76"/>
      <c r="BA85" s="107">
        <v>0</v>
      </c>
      <c r="BB85" s="107">
        <v>437</v>
      </c>
      <c r="BC85" s="28">
        <f t="shared" si="103"/>
        <v>437</v>
      </c>
      <c r="BD85" s="45">
        <f t="shared" si="104"/>
        <v>0</v>
      </c>
      <c r="BE85" s="76"/>
      <c r="BF85" s="107">
        <v>0</v>
      </c>
      <c r="BG85" s="107">
        <v>558</v>
      </c>
      <c r="BH85" s="28">
        <f t="shared" si="105"/>
        <v>558</v>
      </c>
      <c r="BI85" s="45">
        <f t="shared" si="106"/>
        <v>0</v>
      </c>
      <c r="BJ85" s="121"/>
      <c r="BL85" s="199">
        <f ca="1" t="shared" si="107"/>
        <v>8</v>
      </c>
      <c r="BM85" s="181">
        <f ca="1" t="shared" si="107"/>
        <v>4146</v>
      </c>
      <c r="BN85" s="28">
        <f t="shared" si="108"/>
        <v>4154</v>
      </c>
      <c r="BO85" s="45">
        <f t="shared" si="109"/>
        <v>0.0019258545979778526</v>
      </c>
      <c r="BP85" s="151"/>
      <c r="BR85" s="61">
        <f t="shared" si="110"/>
      </c>
    </row>
    <row r="86" spans="2:70" ht="12" customHeight="1">
      <c r="B86" s="43" t="s">
        <v>229</v>
      </c>
      <c r="C86" s="107">
        <v>0</v>
      </c>
      <c r="D86" s="107">
        <v>0</v>
      </c>
      <c r="E86" s="28">
        <f t="shared" si="83"/>
        <v>0</v>
      </c>
      <c r="F86" s="45" t="str">
        <f t="shared" si="84"/>
        <v>n. a.</v>
      </c>
      <c r="H86" s="107">
        <v>0</v>
      </c>
      <c r="I86" s="107">
        <v>0</v>
      </c>
      <c r="J86" s="28">
        <f t="shared" si="85"/>
        <v>0</v>
      </c>
      <c r="K86" s="45" t="str">
        <f t="shared" si="86"/>
        <v>n. a.</v>
      </c>
      <c r="M86" s="107">
        <v>0</v>
      </c>
      <c r="N86" s="107">
        <v>0</v>
      </c>
      <c r="O86" s="28">
        <f t="shared" si="87"/>
        <v>0</v>
      </c>
      <c r="P86" s="45" t="str">
        <f t="shared" si="88"/>
        <v>n. a.</v>
      </c>
      <c r="R86" s="107">
        <v>0</v>
      </c>
      <c r="S86" s="107">
        <v>0</v>
      </c>
      <c r="T86" s="28">
        <f t="shared" si="89"/>
        <v>0</v>
      </c>
      <c r="U86" s="45" t="str">
        <f t="shared" si="90"/>
        <v>n. a.</v>
      </c>
      <c r="W86" s="107">
        <v>0</v>
      </c>
      <c r="X86" s="107">
        <v>0</v>
      </c>
      <c r="Y86" s="28">
        <f t="shared" si="91"/>
        <v>0</v>
      </c>
      <c r="Z86" s="45" t="str">
        <f t="shared" si="92"/>
        <v>n. a.</v>
      </c>
      <c r="AB86" s="107">
        <v>0</v>
      </c>
      <c r="AC86" s="107">
        <v>0</v>
      </c>
      <c r="AD86" s="28">
        <f t="shared" si="93"/>
        <v>0</v>
      </c>
      <c r="AE86" s="45" t="str">
        <f t="shared" si="94"/>
        <v>n. a.</v>
      </c>
      <c r="AG86" s="107">
        <v>0</v>
      </c>
      <c r="AH86" s="107">
        <v>0</v>
      </c>
      <c r="AI86" s="28">
        <f t="shared" si="95"/>
        <v>0</v>
      </c>
      <c r="AJ86" s="45" t="str">
        <f t="shared" si="96"/>
        <v>n. a.</v>
      </c>
      <c r="AL86" s="107">
        <v>0</v>
      </c>
      <c r="AM86" s="107">
        <v>0</v>
      </c>
      <c r="AN86" s="28">
        <f t="shared" si="97"/>
        <v>0</v>
      </c>
      <c r="AO86" s="45" t="str">
        <f t="shared" si="98"/>
        <v>n. a.</v>
      </c>
      <c r="AP86" s="76"/>
      <c r="AQ86" s="107">
        <v>0</v>
      </c>
      <c r="AR86" s="107">
        <v>0</v>
      </c>
      <c r="AS86" s="28">
        <f t="shared" si="99"/>
        <v>0</v>
      </c>
      <c r="AT86" s="45" t="str">
        <f t="shared" si="100"/>
        <v>n. a.</v>
      </c>
      <c r="AU86" s="76"/>
      <c r="AV86" s="107">
        <v>0</v>
      </c>
      <c r="AW86" s="107">
        <v>0</v>
      </c>
      <c r="AX86" s="28">
        <f t="shared" si="101"/>
        <v>0</v>
      </c>
      <c r="AY86" s="45" t="str">
        <f t="shared" si="102"/>
        <v>n. a.</v>
      </c>
      <c r="AZ86" s="76"/>
      <c r="BA86" s="107">
        <v>0</v>
      </c>
      <c r="BB86" s="107">
        <v>0</v>
      </c>
      <c r="BC86" s="28">
        <f t="shared" si="103"/>
        <v>0</v>
      </c>
      <c r="BD86" s="45" t="str">
        <f t="shared" si="104"/>
        <v>n. a.</v>
      </c>
      <c r="BE86" s="76"/>
      <c r="BF86" s="107">
        <v>0</v>
      </c>
      <c r="BG86" s="107">
        <v>0</v>
      </c>
      <c r="BH86" s="28">
        <f t="shared" si="105"/>
        <v>0</v>
      </c>
      <c r="BI86" s="45" t="str">
        <f t="shared" si="106"/>
        <v>n. a.</v>
      </c>
      <c r="BJ86" s="121"/>
      <c r="BL86" s="199">
        <f ca="1" t="shared" si="107"/>
        <v>0</v>
      </c>
      <c r="BM86" s="181">
        <f ca="1" t="shared" si="107"/>
        <v>0</v>
      </c>
      <c r="BN86" s="28">
        <f t="shared" si="108"/>
        <v>0</v>
      </c>
      <c r="BO86" s="45" t="str">
        <f t="shared" si="109"/>
        <v>n. a.</v>
      </c>
      <c r="BP86" s="151"/>
      <c r="BR86" s="61" t="str">
        <f t="shared" si="110"/>
        <v>X</v>
      </c>
    </row>
    <row r="87" spans="2:70" ht="12" customHeight="1">
      <c r="B87" s="43" t="s">
        <v>62</v>
      </c>
      <c r="C87" s="107">
        <v>2</v>
      </c>
      <c r="D87" s="107">
        <v>1279</v>
      </c>
      <c r="E87" s="28">
        <f t="shared" si="83"/>
        <v>1281</v>
      </c>
      <c r="F87" s="45">
        <f t="shared" si="84"/>
        <v>0.00156128024980484</v>
      </c>
      <c r="H87" s="107">
        <v>1</v>
      </c>
      <c r="I87" s="107">
        <v>1504</v>
      </c>
      <c r="J87" s="28">
        <f t="shared" si="85"/>
        <v>1505</v>
      </c>
      <c r="K87" s="45">
        <f t="shared" si="86"/>
        <v>0.000664451827242525</v>
      </c>
      <c r="M87" s="107">
        <v>0</v>
      </c>
      <c r="N87" s="107">
        <v>1200</v>
      </c>
      <c r="O87" s="28">
        <f t="shared" si="87"/>
        <v>1200</v>
      </c>
      <c r="P87" s="45">
        <f t="shared" si="88"/>
        <v>0</v>
      </c>
      <c r="R87" s="107">
        <v>2</v>
      </c>
      <c r="S87" s="107">
        <v>760</v>
      </c>
      <c r="T87" s="28">
        <f t="shared" si="89"/>
        <v>762</v>
      </c>
      <c r="U87" s="45">
        <f t="shared" si="90"/>
        <v>0.0026246719160104987</v>
      </c>
      <c r="W87" s="107">
        <v>0</v>
      </c>
      <c r="X87" s="107">
        <v>499</v>
      </c>
      <c r="Y87" s="28">
        <f t="shared" si="91"/>
        <v>499</v>
      </c>
      <c r="Z87" s="45">
        <f t="shared" si="92"/>
        <v>0</v>
      </c>
      <c r="AB87" s="107">
        <v>0</v>
      </c>
      <c r="AC87" s="107">
        <v>401</v>
      </c>
      <c r="AD87" s="28">
        <f t="shared" si="93"/>
        <v>401</v>
      </c>
      <c r="AE87" s="45">
        <f t="shared" si="94"/>
        <v>0</v>
      </c>
      <c r="AG87" s="107">
        <v>2</v>
      </c>
      <c r="AH87" s="107">
        <v>350</v>
      </c>
      <c r="AI87" s="28">
        <f t="shared" si="95"/>
        <v>352</v>
      </c>
      <c r="AJ87" s="45">
        <f t="shared" si="96"/>
        <v>0.005681818181818182</v>
      </c>
      <c r="AL87" s="107">
        <v>0</v>
      </c>
      <c r="AM87" s="107">
        <v>332</v>
      </c>
      <c r="AN87" s="28">
        <f t="shared" si="97"/>
        <v>332</v>
      </c>
      <c r="AO87" s="45">
        <f t="shared" si="98"/>
        <v>0</v>
      </c>
      <c r="AP87" s="76"/>
      <c r="AQ87" s="107">
        <v>0</v>
      </c>
      <c r="AR87" s="107">
        <v>331</v>
      </c>
      <c r="AS87" s="28">
        <f t="shared" si="99"/>
        <v>331</v>
      </c>
      <c r="AT87" s="45">
        <f t="shared" si="100"/>
        <v>0</v>
      </c>
      <c r="AU87" s="76"/>
      <c r="AV87" s="107">
        <v>0</v>
      </c>
      <c r="AW87" s="107">
        <v>648</v>
      </c>
      <c r="AX87" s="28">
        <f t="shared" si="101"/>
        <v>648</v>
      </c>
      <c r="AY87" s="45">
        <f t="shared" si="102"/>
        <v>0</v>
      </c>
      <c r="AZ87" s="76"/>
      <c r="BA87" s="107">
        <v>0</v>
      </c>
      <c r="BB87" s="107">
        <v>961</v>
      </c>
      <c r="BC87" s="28">
        <f t="shared" si="103"/>
        <v>961</v>
      </c>
      <c r="BD87" s="45">
        <f t="shared" si="104"/>
        <v>0</v>
      </c>
      <c r="BE87" s="76"/>
      <c r="BF87" s="107">
        <v>0</v>
      </c>
      <c r="BG87" s="107">
        <v>1876</v>
      </c>
      <c r="BH87" s="28">
        <f t="shared" si="105"/>
        <v>1876</v>
      </c>
      <c r="BI87" s="45">
        <f t="shared" si="106"/>
        <v>0</v>
      </c>
      <c r="BJ87" s="121"/>
      <c r="BL87" s="199">
        <f ca="1" t="shared" si="107"/>
        <v>7</v>
      </c>
      <c r="BM87" s="181">
        <f ca="1" t="shared" si="107"/>
        <v>10141</v>
      </c>
      <c r="BN87" s="28">
        <f t="shared" si="108"/>
        <v>10148</v>
      </c>
      <c r="BO87" s="45">
        <f t="shared" si="109"/>
        <v>0.0006897910918407568</v>
      </c>
      <c r="BP87" s="151"/>
      <c r="BR87" s="61">
        <f t="shared" si="110"/>
      </c>
    </row>
    <row r="88" spans="2:70" ht="12" customHeight="1">
      <c r="B88" s="43" t="s">
        <v>31</v>
      </c>
      <c r="C88" s="107">
        <v>7</v>
      </c>
      <c r="D88" s="107">
        <v>31628</v>
      </c>
      <c r="E88" s="28">
        <f t="shared" si="83"/>
        <v>31635</v>
      </c>
      <c r="F88" s="45">
        <f t="shared" si="84"/>
        <v>0.0002212739054844318</v>
      </c>
      <c r="H88" s="107">
        <v>10</v>
      </c>
      <c r="I88" s="107">
        <v>42479</v>
      </c>
      <c r="J88" s="28">
        <f t="shared" si="85"/>
        <v>42489</v>
      </c>
      <c r="K88" s="45">
        <f t="shared" si="86"/>
        <v>0.00023535503306738214</v>
      </c>
      <c r="M88" s="107">
        <v>4</v>
      </c>
      <c r="N88" s="107">
        <v>29351</v>
      </c>
      <c r="O88" s="28">
        <f t="shared" si="87"/>
        <v>29355</v>
      </c>
      <c r="P88" s="45">
        <f t="shared" si="88"/>
        <v>0.0001362629875660024</v>
      </c>
      <c r="R88" s="107">
        <v>4</v>
      </c>
      <c r="S88" s="107">
        <v>30510</v>
      </c>
      <c r="T88" s="28">
        <f t="shared" si="89"/>
        <v>30514</v>
      </c>
      <c r="U88" s="45">
        <f t="shared" si="90"/>
        <v>0.00013108736973192634</v>
      </c>
      <c r="W88" s="107">
        <v>6</v>
      </c>
      <c r="X88" s="107">
        <v>19422</v>
      </c>
      <c r="Y88" s="28">
        <f t="shared" si="91"/>
        <v>19428</v>
      </c>
      <c r="Z88" s="45">
        <f t="shared" si="92"/>
        <v>0.00030883261272390367</v>
      </c>
      <c r="AB88" s="107">
        <v>2</v>
      </c>
      <c r="AC88" s="107">
        <v>13707</v>
      </c>
      <c r="AD88" s="28">
        <f t="shared" si="93"/>
        <v>13709</v>
      </c>
      <c r="AE88" s="45">
        <f t="shared" si="94"/>
        <v>0.0001458895616018674</v>
      </c>
      <c r="AG88" s="107">
        <v>4</v>
      </c>
      <c r="AH88" s="107">
        <v>25470</v>
      </c>
      <c r="AI88" s="28">
        <f t="shared" si="95"/>
        <v>25474</v>
      </c>
      <c r="AJ88" s="45">
        <f t="shared" si="96"/>
        <v>0.00015702284682421293</v>
      </c>
      <c r="AL88" s="107">
        <v>2</v>
      </c>
      <c r="AM88" s="107">
        <v>27371</v>
      </c>
      <c r="AN88" s="28">
        <f t="shared" si="97"/>
        <v>27373</v>
      </c>
      <c r="AO88" s="45">
        <f t="shared" si="98"/>
        <v>7.306469879077923E-05</v>
      </c>
      <c r="AP88" s="76"/>
      <c r="AQ88" s="107">
        <v>1</v>
      </c>
      <c r="AR88" s="107">
        <v>12130</v>
      </c>
      <c r="AS88" s="28">
        <f t="shared" si="99"/>
        <v>12131</v>
      </c>
      <c r="AT88" s="45">
        <f t="shared" si="100"/>
        <v>8.24334350012365E-05</v>
      </c>
      <c r="AU88" s="76"/>
      <c r="AV88" s="107">
        <v>2</v>
      </c>
      <c r="AW88" s="107">
        <v>26465</v>
      </c>
      <c r="AX88" s="28">
        <f t="shared" si="101"/>
        <v>26467</v>
      </c>
      <c r="AY88" s="45">
        <f t="shared" si="102"/>
        <v>7.556579891940908E-05</v>
      </c>
      <c r="AZ88" s="76"/>
      <c r="BA88" s="107">
        <v>5</v>
      </c>
      <c r="BB88" s="107">
        <v>24721</v>
      </c>
      <c r="BC88" s="28">
        <f t="shared" si="103"/>
        <v>24726</v>
      </c>
      <c r="BD88" s="45">
        <f t="shared" si="104"/>
        <v>0.00020221629054436625</v>
      </c>
      <c r="BE88" s="76"/>
      <c r="BF88" s="107">
        <v>3</v>
      </c>
      <c r="BG88" s="107">
        <v>31437</v>
      </c>
      <c r="BH88" s="28">
        <f t="shared" si="105"/>
        <v>31440</v>
      </c>
      <c r="BI88" s="45">
        <f t="shared" si="106"/>
        <v>9.541984732824427E-05</v>
      </c>
      <c r="BJ88" s="121"/>
      <c r="BL88" s="199">
        <f ca="1" t="shared" si="107"/>
        <v>50</v>
      </c>
      <c r="BM88" s="181">
        <f ca="1" t="shared" si="107"/>
        <v>314691</v>
      </c>
      <c r="BN88" s="28">
        <f t="shared" si="108"/>
        <v>314741</v>
      </c>
      <c r="BO88" s="45">
        <f t="shared" si="109"/>
        <v>0.00015886077759173415</v>
      </c>
      <c r="BP88" s="151"/>
      <c r="BR88" s="61">
        <f t="shared" si="110"/>
      </c>
    </row>
    <row r="89" spans="2:70" ht="12" customHeight="1">
      <c r="B89" s="43" t="s">
        <v>235</v>
      </c>
      <c r="C89" s="107">
        <v>0</v>
      </c>
      <c r="D89" s="107">
        <v>0</v>
      </c>
      <c r="E89" s="28">
        <f t="shared" si="83"/>
        <v>0</v>
      </c>
      <c r="F89" s="45" t="str">
        <f t="shared" si="84"/>
        <v>n. a.</v>
      </c>
      <c r="H89" s="107">
        <v>0</v>
      </c>
      <c r="I89" s="107">
        <v>0</v>
      </c>
      <c r="J89" s="28">
        <f t="shared" si="85"/>
        <v>0</v>
      </c>
      <c r="K89" s="45" t="str">
        <f t="shared" si="86"/>
        <v>n. a.</v>
      </c>
      <c r="M89" s="107">
        <v>0</v>
      </c>
      <c r="N89" s="107">
        <v>0</v>
      </c>
      <c r="O89" s="28">
        <f t="shared" si="87"/>
        <v>0</v>
      </c>
      <c r="P89" s="45" t="str">
        <f t="shared" si="88"/>
        <v>n. a.</v>
      </c>
      <c r="R89" s="107">
        <v>0</v>
      </c>
      <c r="S89" s="107">
        <v>0</v>
      </c>
      <c r="T89" s="28">
        <f t="shared" si="89"/>
        <v>0</v>
      </c>
      <c r="U89" s="45" t="str">
        <f t="shared" si="90"/>
        <v>n. a.</v>
      </c>
      <c r="W89" s="107">
        <v>0</v>
      </c>
      <c r="X89" s="107">
        <v>0</v>
      </c>
      <c r="Y89" s="28">
        <f t="shared" si="91"/>
        <v>0</v>
      </c>
      <c r="Z89" s="45" t="str">
        <f t="shared" si="92"/>
        <v>n. a.</v>
      </c>
      <c r="AB89" s="107">
        <v>0</v>
      </c>
      <c r="AC89" s="107">
        <v>0</v>
      </c>
      <c r="AD89" s="28">
        <f t="shared" si="93"/>
        <v>0</v>
      </c>
      <c r="AE89" s="45" t="str">
        <f t="shared" si="94"/>
        <v>n. a.</v>
      </c>
      <c r="AG89" s="107">
        <v>0</v>
      </c>
      <c r="AH89" s="107">
        <v>0</v>
      </c>
      <c r="AI89" s="28">
        <f t="shared" si="95"/>
        <v>0</v>
      </c>
      <c r="AJ89" s="45" t="str">
        <f t="shared" si="96"/>
        <v>n. a.</v>
      </c>
      <c r="AL89" s="107">
        <v>0</v>
      </c>
      <c r="AM89" s="107">
        <v>0</v>
      </c>
      <c r="AN89" s="28">
        <f t="shared" si="97"/>
        <v>0</v>
      </c>
      <c r="AO89" s="45" t="str">
        <f t="shared" si="98"/>
        <v>n. a.</v>
      </c>
      <c r="AP89" s="76"/>
      <c r="AQ89" s="107">
        <v>0</v>
      </c>
      <c r="AR89" s="107">
        <v>1</v>
      </c>
      <c r="AS89" s="28">
        <f t="shared" si="99"/>
        <v>1</v>
      </c>
      <c r="AT89" s="45">
        <f t="shared" si="100"/>
        <v>0</v>
      </c>
      <c r="AU89" s="76"/>
      <c r="AV89" s="107">
        <v>0</v>
      </c>
      <c r="AW89" s="107">
        <v>0</v>
      </c>
      <c r="AX89" s="28">
        <f t="shared" si="101"/>
        <v>0</v>
      </c>
      <c r="AY89" s="45" t="str">
        <f t="shared" si="102"/>
        <v>n. a.</v>
      </c>
      <c r="AZ89" s="76"/>
      <c r="BA89" s="107">
        <v>0</v>
      </c>
      <c r="BB89" s="107">
        <v>0</v>
      </c>
      <c r="BC89" s="28">
        <f t="shared" si="103"/>
        <v>0</v>
      </c>
      <c r="BD89" s="45" t="str">
        <f t="shared" si="104"/>
        <v>n. a.</v>
      </c>
      <c r="BE89" s="76"/>
      <c r="BF89" s="107">
        <v>0</v>
      </c>
      <c r="BG89" s="107">
        <v>0</v>
      </c>
      <c r="BH89" s="28">
        <f t="shared" si="105"/>
        <v>0</v>
      </c>
      <c r="BI89" s="45" t="str">
        <f t="shared" si="106"/>
        <v>n. a.</v>
      </c>
      <c r="BJ89" s="121"/>
      <c r="BL89" s="199">
        <f ca="1" t="shared" si="107"/>
        <v>0</v>
      </c>
      <c r="BM89" s="181">
        <f ca="1" t="shared" si="107"/>
        <v>1</v>
      </c>
      <c r="BN89" s="28">
        <f t="shared" si="108"/>
        <v>1</v>
      </c>
      <c r="BO89" s="45">
        <f t="shared" si="109"/>
        <v>0</v>
      </c>
      <c r="BP89" s="151"/>
      <c r="BR89" s="61">
        <f t="shared" si="110"/>
      </c>
    </row>
    <row r="90" spans="2:70" ht="12" customHeight="1">
      <c r="B90" s="43" t="s">
        <v>89</v>
      </c>
      <c r="C90" s="107">
        <v>1</v>
      </c>
      <c r="D90" s="107">
        <v>704</v>
      </c>
      <c r="E90" s="28">
        <f t="shared" si="83"/>
        <v>705</v>
      </c>
      <c r="F90" s="45">
        <f t="shared" si="84"/>
        <v>0.0014184397163120568</v>
      </c>
      <c r="H90" s="107">
        <v>3</v>
      </c>
      <c r="I90" s="107">
        <v>744</v>
      </c>
      <c r="J90" s="28">
        <f t="shared" si="85"/>
        <v>747</v>
      </c>
      <c r="K90" s="45">
        <f t="shared" si="86"/>
        <v>0.004016064257028112</v>
      </c>
      <c r="M90" s="107">
        <v>0</v>
      </c>
      <c r="N90" s="107">
        <v>838</v>
      </c>
      <c r="O90" s="28">
        <f t="shared" si="87"/>
        <v>838</v>
      </c>
      <c r="P90" s="45">
        <f t="shared" si="88"/>
        <v>0</v>
      </c>
      <c r="R90" s="107">
        <v>2</v>
      </c>
      <c r="S90" s="107">
        <v>655</v>
      </c>
      <c r="T90" s="28">
        <f t="shared" si="89"/>
        <v>657</v>
      </c>
      <c r="U90" s="45">
        <f t="shared" si="90"/>
        <v>0.0030441400304414</v>
      </c>
      <c r="W90" s="107">
        <v>0</v>
      </c>
      <c r="X90" s="107">
        <v>420</v>
      </c>
      <c r="Y90" s="28">
        <f t="shared" si="91"/>
        <v>420</v>
      </c>
      <c r="Z90" s="45">
        <f t="shared" si="92"/>
        <v>0</v>
      </c>
      <c r="AB90" s="107">
        <v>5</v>
      </c>
      <c r="AC90" s="107">
        <v>336</v>
      </c>
      <c r="AD90" s="28">
        <f t="shared" si="93"/>
        <v>341</v>
      </c>
      <c r="AE90" s="45">
        <f t="shared" si="94"/>
        <v>0.01466275659824047</v>
      </c>
      <c r="AG90" s="107">
        <v>1</v>
      </c>
      <c r="AH90" s="107">
        <v>424</v>
      </c>
      <c r="AI90" s="28">
        <f t="shared" si="95"/>
        <v>425</v>
      </c>
      <c r="AJ90" s="45">
        <f t="shared" si="96"/>
        <v>0.002352941176470588</v>
      </c>
      <c r="AL90" s="107">
        <v>3</v>
      </c>
      <c r="AM90" s="107">
        <v>850</v>
      </c>
      <c r="AN90" s="28">
        <f t="shared" si="97"/>
        <v>853</v>
      </c>
      <c r="AO90" s="45">
        <f t="shared" si="98"/>
        <v>0.0035169988276670576</v>
      </c>
      <c r="AP90" s="76"/>
      <c r="AQ90" s="107">
        <v>1</v>
      </c>
      <c r="AR90" s="107">
        <v>326</v>
      </c>
      <c r="AS90" s="28">
        <f t="shared" si="99"/>
        <v>327</v>
      </c>
      <c r="AT90" s="45">
        <f t="shared" si="100"/>
        <v>0.0030581039755351682</v>
      </c>
      <c r="AU90" s="76"/>
      <c r="AV90" s="107">
        <v>1</v>
      </c>
      <c r="AW90" s="107">
        <v>712</v>
      </c>
      <c r="AX90" s="28">
        <f t="shared" si="101"/>
        <v>713</v>
      </c>
      <c r="AY90" s="45">
        <f t="shared" si="102"/>
        <v>0.001402524544179523</v>
      </c>
      <c r="AZ90" s="76"/>
      <c r="BA90" s="107">
        <v>0</v>
      </c>
      <c r="BB90" s="107">
        <v>794</v>
      </c>
      <c r="BC90" s="28">
        <f t="shared" si="103"/>
        <v>794</v>
      </c>
      <c r="BD90" s="45">
        <f t="shared" si="104"/>
        <v>0</v>
      </c>
      <c r="BE90" s="76"/>
      <c r="BF90" s="107">
        <v>0</v>
      </c>
      <c r="BG90" s="107">
        <v>1131</v>
      </c>
      <c r="BH90" s="28">
        <f t="shared" si="105"/>
        <v>1131</v>
      </c>
      <c r="BI90" s="45">
        <f t="shared" si="106"/>
        <v>0</v>
      </c>
      <c r="BJ90" s="121"/>
      <c r="BL90" s="199">
        <f ca="1" t="shared" si="107"/>
        <v>17</v>
      </c>
      <c r="BM90" s="181">
        <f ca="1" t="shared" si="107"/>
        <v>7934</v>
      </c>
      <c r="BN90" s="28">
        <f t="shared" si="108"/>
        <v>7951</v>
      </c>
      <c r="BO90" s="45">
        <f t="shared" si="109"/>
        <v>0.002138095837001635</v>
      </c>
      <c r="BP90" s="151"/>
      <c r="BR90" s="61">
        <f t="shared" si="110"/>
      </c>
    </row>
    <row r="91" spans="2:70" ht="12" customHeight="1">
      <c r="B91" s="43" t="s">
        <v>90</v>
      </c>
      <c r="C91" s="107">
        <v>2</v>
      </c>
      <c r="D91" s="107">
        <v>2776</v>
      </c>
      <c r="E91" s="28">
        <f t="shared" si="83"/>
        <v>2778</v>
      </c>
      <c r="F91" s="45">
        <f t="shared" si="84"/>
        <v>0.0007199424046076314</v>
      </c>
      <c r="H91" s="107">
        <v>1</v>
      </c>
      <c r="I91" s="107">
        <v>2115</v>
      </c>
      <c r="J91" s="28">
        <f t="shared" si="85"/>
        <v>2116</v>
      </c>
      <c r="K91" s="45">
        <f t="shared" si="86"/>
        <v>0.0004725897920604915</v>
      </c>
      <c r="M91" s="107">
        <v>0</v>
      </c>
      <c r="N91" s="107">
        <v>1565</v>
      </c>
      <c r="O91" s="28">
        <f t="shared" si="87"/>
        <v>1565</v>
      </c>
      <c r="P91" s="45">
        <f t="shared" si="88"/>
        <v>0</v>
      </c>
      <c r="R91" s="107">
        <v>0</v>
      </c>
      <c r="S91" s="107">
        <v>1044</v>
      </c>
      <c r="T91" s="28">
        <f t="shared" si="89"/>
        <v>1044</v>
      </c>
      <c r="U91" s="45">
        <f t="shared" si="90"/>
        <v>0</v>
      </c>
      <c r="W91" s="107">
        <v>0</v>
      </c>
      <c r="X91" s="107">
        <v>739</v>
      </c>
      <c r="Y91" s="28">
        <f t="shared" si="91"/>
        <v>739</v>
      </c>
      <c r="Z91" s="45">
        <f t="shared" si="92"/>
        <v>0</v>
      </c>
      <c r="AB91" s="107">
        <v>0</v>
      </c>
      <c r="AC91" s="107">
        <v>629</v>
      </c>
      <c r="AD91" s="28">
        <f t="shared" si="93"/>
        <v>629</v>
      </c>
      <c r="AE91" s="45">
        <f t="shared" si="94"/>
        <v>0</v>
      </c>
      <c r="AG91" s="107">
        <v>0</v>
      </c>
      <c r="AH91" s="107">
        <v>712</v>
      </c>
      <c r="AI91" s="28">
        <f t="shared" si="95"/>
        <v>712</v>
      </c>
      <c r="AJ91" s="45">
        <f t="shared" si="96"/>
        <v>0</v>
      </c>
      <c r="AL91" s="107">
        <v>0</v>
      </c>
      <c r="AM91" s="107">
        <v>607</v>
      </c>
      <c r="AN91" s="28">
        <f t="shared" si="97"/>
        <v>607</v>
      </c>
      <c r="AO91" s="45">
        <f t="shared" si="98"/>
        <v>0</v>
      </c>
      <c r="AP91" s="76"/>
      <c r="AQ91" s="107">
        <v>1</v>
      </c>
      <c r="AR91" s="107">
        <v>616</v>
      </c>
      <c r="AS91" s="28">
        <f t="shared" si="99"/>
        <v>617</v>
      </c>
      <c r="AT91" s="45">
        <f t="shared" si="100"/>
        <v>0.0016207455429497568</v>
      </c>
      <c r="AU91" s="76"/>
      <c r="AV91" s="107">
        <v>1</v>
      </c>
      <c r="AW91" s="107">
        <v>1131</v>
      </c>
      <c r="AX91" s="28">
        <f t="shared" si="101"/>
        <v>1132</v>
      </c>
      <c r="AY91" s="45">
        <f t="shared" si="102"/>
        <v>0.0008833922261484099</v>
      </c>
      <c r="AZ91" s="76"/>
      <c r="BA91" s="107">
        <v>1</v>
      </c>
      <c r="BB91" s="107">
        <v>1558</v>
      </c>
      <c r="BC91" s="28">
        <f t="shared" si="103"/>
        <v>1559</v>
      </c>
      <c r="BD91" s="45">
        <f t="shared" si="104"/>
        <v>0.0006414368184733803</v>
      </c>
      <c r="BE91" s="76"/>
      <c r="BF91" s="107">
        <v>3</v>
      </c>
      <c r="BG91" s="107">
        <v>1976</v>
      </c>
      <c r="BH91" s="28">
        <f t="shared" si="105"/>
        <v>1979</v>
      </c>
      <c r="BI91" s="45">
        <f t="shared" si="106"/>
        <v>0.0015159171298635675</v>
      </c>
      <c r="BJ91" s="121"/>
      <c r="BL91" s="199">
        <f ca="1" t="shared" si="107"/>
        <v>9</v>
      </c>
      <c r="BM91" s="181">
        <f ca="1" t="shared" si="107"/>
        <v>15468</v>
      </c>
      <c r="BN91" s="28">
        <f t="shared" si="108"/>
        <v>15477</v>
      </c>
      <c r="BO91" s="45">
        <f t="shared" si="109"/>
        <v>0.0005815080441946114</v>
      </c>
      <c r="BP91" s="151"/>
      <c r="BR91" s="61">
        <f t="shared" si="110"/>
      </c>
    </row>
    <row r="92" spans="2:70" ht="12" customHeight="1">
      <c r="B92" s="43" t="s">
        <v>91</v>
      </c>
      <c r="C92" s="107">
        <v>3</v>
      </c>
      <c r="D92" s="107">
        <v>2413</v>
      </c>
      <c r="E92" s="28">
        <f t="shared" si="83"/>
        <v>2416</v>
      </c>
      <c r="F92" s="45">
        <f t="shared" si="84"/>
        <v>0.0012417218543046358</v>
      </c>
      <c r="H92" s="107">
        <v>0</v>
      </c>
      <c r="I92" s="107">
        <v>2133</v>
      </c>
      <c r="J92" s="28">
        <f t="shared" si="85"/>
        <v>2133</v>
      </c>
      <c r="K92" s="45">
        <f t="shared" si="86"/>
        <v>0</v>
      </c>
      <c r="M92" s="107">
        <v>0</v>
      </c>
      <c r="N92" s="107">
        <v>2354</v>
      </c>
      <c r="O92" s="28">
        <f t="shared" si="87"/>
        <v>2354</v>
      </c>
      <c r="P92" s="45">
        <f t="shared" si="88"/>
        <v>0</v>
      </c>
      <c r="R92" s="107">
        <v>1</v>
      </c>
      <c r="S92" s="107">
        <v>2729</v>
      </c>
      <c r="T92" s="28">
        <f t="shared" si="89"/>
        <v>2730</v>
      </c>
      <c r="U92" s="45">
        <f t="shared" si="90"/>
        <v>0.0003663003663003663</v>
      </c>
      <c r="W92" s="107">
        <v>0</v>
      </c>
      <c r="X92" s="107">
        <v>2495</v>
      </c>
      <c r="Y92" s="28">
        <f t="shared" si="91"/>
        <v>2495</v>
      </c>
      <c r="Z92" s="45">
        <f t="shared" si="92"/>
        <v>0</v>
      </c>
      <c r="AB92" s="107">
        <v>4</v>
      </c>
      <c r="AC92" s="107">
        <v>3638</v>
      </c>
      <c r="AD92" s="28">
        <f t="shared" si="93"/>
        <v>3642</v>
      </c>
      <c r="AE92" s="45">
        <f t="shared" si="94"/>
        <v>0.001098297638660077</v>
      </c>
      <c r="AG92" s="107">
        <v>0</v>
      </c>
      <c r="AH92" s="107">
        <v>4173</v>
      </c>
      <c r="AI92" s="28">
        <f t="shared" si="95"/>
        <v>4173</v>
      </c>
      <c r="AJ92" s="45">
        <f t="shared" si="96"/>
        <v>0</v>
      </c>
      <c r="AL92" s="107">
        <v>0</v>
      </c>
      <c r="AM92" s="107">
        <v>2766</v>
      </c>
      <c r="AN92" s="28">
        <f t="shared" si="97"/>
        <v>2766</v>
      </c>
      <c r="AO92" s="45">
        <f t="shared" si="98"/>
        <v>0</v>
      </c>
      <c r="AP92" s="76"/>
      <c r="AQ92" s="107">
        <v>1</v>
      </c>
      <c r="AR92" s="107">
        <v>2226</v>
      </c>
      <c r="AS92" s="28">
        <f t="shared" si="99"/>
        <v>2227</v>
      </c>
      <c r="AT92" s="45">
        <f t="shared" si="100"/>
        <v>0.000449034575662326</v>
      </c>
      <c r="AU92" s="76"/>
      <c r="AV92" s="107">
        <v>0</v>
      </c>
      <c r="AW92" s="107">
        <v>2833</v>
      </c>
      <c r="AX92" s="28">
        <f t="shared" si="101"/>
        <v>2833</v>
      </c>
      <c r="AY92" s="45">
        <f t="shared" si="102"/>
        <v>0</v>
      </c>
      <c r="AZ92" s="76"/>
      <c r="BA92" s="107">
        <v>0</v>
      </c>
      <c r="BB92" s="107">
        <v>2556</v>
      </c>
      <c r="BC92" s="28">
        <f t="shared" si="103"/>
        <v>2556</v>
      </c>
      <c r="BD92" s="45">
        <f t="shared" si="104"/>
        <v>0</v>
      </c>
      <c r="BE92" s="76"/>
      <c r="BF92" s="107">
        <v>0</v>
      </c>
      <c r="BG92" s="107">
        <v>3332</v>
      </c>
      <c r="BH92" s="28">
        <f t="shared" si="105"/>
        <v>3332</v>
      </c>
      <c r="BI92" s="45">
        <f t="shared" si="106"/>
        <v>0</v>
      </c>
      <c r="BJ92" s="121"/>
      <c r="BL92" s="199">
        <f ca="1" t="shared" si="107"/>
        <v>9</v>
      </c>
      <c r="BM92" s="181">
        <f ca="1" t="shared" si="107"/>
        <v>33648</v>
      </c>
      <c r="BN92" s="28">
        <f t="shared" si="108"/>
        <v>33657</v>
      </c>
      <c r="BO92" s="45">
        <f t="shared" si="109"/>
        <v>0.0002674035118994563</v>
      </c>
      <c r="BP92" s="151"/>
      <c r="BR92" s="61">
        <f t="shared" si="110"/>
      </c>
    </row>
    <row r="93" spans="2:70" ht="6" customHeight="1" thickBot="1">
      <c r="B93" s="53"/>
      <c r="C93" s="57"/>
      <c r="D93" s="58"/>
      <c r="E93" s="58"/>
      <c r="F93" s="58"/>
      <c r="G93" s="58"/>
      <c r="H93" s="57"/>
      <c r="I93" s="58"/>
      <c r="J93" s="58"/>
      <c r="K93" s="58"/>
      <c r="L93" s="58"/>
      <c r="M93" s="57"/>
      <c r="N93" s="58"/>
      <c r="O93" s="58"/>
      <c r="P93" s="58"/>
      <c r="Q93" s="58"/>
      <c r="R93" s="57"/>
      <c r="S93" s="58"/>
      <c r="T93" s="58"/>
      <c r="U93" s="58"/>
      <c r="V93" s="58"/>
      <c r="W93" s="57"/>
      <c r="X93" s="58"/>
      <c r="Y93" s="58"/>
      <c r="Z93" s="58"/>
      <c r="AA93" s="58"/>
      <c r="AB93" s="57"/>
      <c r="AC93" s="58"/>
      <c r="AD93" s="58"/>
      <c r="AE93" s="58"/>
      <c r="AF93" s="58"/>
      <c r="AG93" s="57"/>
      <c r="AH93" s="58"/>
      <c r="AI93" s="58"/>
      <c r="AJ93" s="58"/>
      <c r="AK93" s="58"/>
      <c r="AL93" s="57"/>
      <c r="AM93" s="58"/>
      <c r="AN93" s="58"/>
      <c r="AO93" s="58"/>
      <c r="AP93" s="58"/>
      <c r="AQ93" s="57"/>
      <c r="AR93" s="58"/>
      <c r="AS93" s="58"/>
      <c r="AT93" s="58"/>
      <c r="AU93" s="58"/>
      <c r="AV93" s="57"/>
      <c r="AW93" s="58"/>
      <c r="AX93" s="58"/>
      <c r="AY93" s="58"/>
      <c r="AZ93" s="58"/>
      <c r="BA93" s="57"/>
      <c r="BB93" s="58"/>
      <c r="BC93" s="58"/>
      <c r="BD93" s="58"/>
      <c r="BE93" s="58"/>
      <c r="BF93" s="57"/>
      <c r="BG93" s="58"/>
      <c r="BH93" s="58"/>
      <c r="BI93" s="58"/>
      <c r="BJ93" s="125"/>
      <c r="BL93" s="156"/>
      <c r="BM93" s="176"/>
      <c r="BN93" s="58"/>
      <c r="BO93" s="58"/>
      <c r="BP93" s="125"/>
      <c r="BR93" s="61">
        <f t="shared" si="110"/>
      </c>
    </row>
    <row r="94" spans="2:70" ht="12">
      <c r="B94" s="62"/>
      <c r="C94" s="63"/>
      <c r="F94" s="64"/>
      <c r="H94" s="63"/>
      <c r="K94" s="64"/>
      <c r="M94" s="63"/>
      <c r="P94" s="64"/>
      <c r="R94" s="63"/>
      <c r="U94" s="64"/>
      <c r="W94" s="63"/>
      <c r="Z94" s="64"/>
      <c r="AB94" s="63"/>
      <c r="AE94" s="64"/>
      <c r="AG94" s="63"/>
      <c r="AJ94" s="64"/>
      <c r="AL94" s="63"/>
      <c r="AO94" s="64"/>
      <c r="AQ94" s="63"/>
      <c r="AT94" s="64"/>
      <c r="AV94" s="63"/>
      <c r="AY94" s="64"/>
      <c r="BA94" s="63"/>
      <c r="BD94" s="64"/>
      <c r="BF94" s="63"/>
      <c r="BI94" s="64"/>
      <c r="BL94" s="63"/>
      <c r="BN94" s="61"/>
      <c r="BO94" s="64"/>
      <c r="BR94" s="61">
        <f t="shared" si="110"/>
      </c>
    </row>
    <row r="95" spans="2:70" ht="12">
      <c r="B95" s="66" t="s">
        <v>217</v>
      </c>
      <c r="F95" s="64"/>
      <c r="H95" s="68"/>
      <c r="K95" s="64"/>
      <c r="M95" s="68"/>
      <c r="P95" s="64"/>
      <c r="R95" s="68"/>
      <c r="U95" s="64"/>
      <c r="W95" s="68"/>
      <c r="Z95" s="64"/>
      <c r="AB95" s="68"/>
      <c r="AE95" s="64"/>
      <c r="AG95" s="68"/>
      <c r="AJ95" s="64"/>
      <c r="AL95" s="68"/>
      <c r="AO95" s="64"/>
      <c r="AQ95" s="68"/>
      <c r="AT95" s="64"/>
      <c r="AV95" s="68"/>
      <c r="AY95" s="64"/>
      <c r="BA95" s="68"/>
      <c r="BD95" s="64"/>
      <c r="BF95" s="68"/>
      <c r="BI95" s="64"/>
      <c r="BN95" s="61"/>
      <c r="BO95" s="64"/>
      <c r="BR95" s="61">
        <f t="shared" si="110"/>
      </c>
    </row>
    <row r="96" spans="2:70" ht="12">
      <c r="B96" s="69" t="s">
        <v>218</v>
      </c>
      <c r="F96" s="64"/>
      <c r="H96" s="68"/>
      <c r="K96" s="64"/>
      <c r="M96" s="68"/>
      <c r="P96" s="64"/>
      <c r="R96" s="68"/>
      <c r="U96" s="64"/>
      <c r="W96" s="68"/>
      <c r="Z96" s="64"/>
      <c r="AB96" s="68"/>
      <c r="AE96" s="64"/>
      <c r="AG96" s="68"/>
      <c r="AJ96" s="64"/>
      <c r="AL96" s="68"/>
      <c r="AO96" s="64"/>
      <c r="AQ96" s="68"/>
      <c r="AT96" s="64"/>
      <c r="AV96" s="68"/>
      <c r="AY96" s="64"/>
      <c r="BA96" s="68"/>
      <c r="BD96" s="64"/>
      <c r="BF96" s="68"/>
      <c r="BI96" s="64"/>
      <c r="BN96" s="61"/>
      <c r="BO96" s="64"/>
      <c r="BR96" s="61">
        <f t="shared" si="110"/>
      </c>
    </row>
    <row r="97" spans="3:70" ht="12">
      <c r="C97" s="71"/>
      <c r="D97" s="72"/>
      <c r="E97" s="72"/>
      <c r="F97" s="64"/>
      <c r="H97" s="71"/>
      <c r="I97" s="72"/>
      <c r="J97" s="72"/>
      <c r="K97" s="64"/>
      <c r="M97" s="71"/>
      <c r="N97" s="72"/>
      <c r="O97" s="72"/>
      <c r="P97" s="64"/>
      <c r="R97" s="71"/>
      <c r="S97" s="72"/>
      <c r="T97" s="72"/>
      <c r="U97" s="64"/>
      <c r="W97" s="71"/>
      <c r="X97" s="72"/>
      <c r="Y97" s="72"/>
      <c r="Z97" s="64"/>
      <c r="AB97" s="71"/>
      <c r="AC97" s="72"/>
      <c r="AD97" s="72"/>
      <c r="AE97" s="64"/>
      <c r="AG97" s="71"/>
      <c r="AH97" s="72"/>
      <c r="AI97" s="72"/>
      <c r="AJ97" s="64"/>
      <c r="AL97" s="71"/>
      <c r="AM97" s="72"/>
      <c r="AN97" s="72"/>
      <c r="AO97" s="64"/>
      <c r="AQ97" s="71"/>
      <c r="AR97" s="72"/>
      <c r="AS97" s="72"/>
      <c r="AT97" s="64"/>
      <c r="AV97" s="71"/>
      <c r="AW97" s="72"/>
      <c r="AX97" s="72"/>
      <c r="AY97" s="64"/>
      <c r="BA97" s="71"/>
      <c r="BB97" s="72"/>
      <c r="BC97" s="72"/>
      <c r="BD97" s="64"/>
      <c r="BF97" s="71"/>
      <c r="BG97" s="72"/>
      <c r="BH97" s="72"/>
      <c r="BI97" s="64"/>
      <c r="BL97" s="71"/>
      <c r="BM97" s="177"/>
      <c r="BN97" s="72"/>
      <c r="BO97" s="64"/>
      <c r="BR97" s="61">
        <f t="shared" si="110"/>
      </c>
    </row>
    <row r="98" spans="3:70" ht="6" customHeight="1">
      <c r="C98" s="71"/>
      <c r="D98" s="72"/>
      <c r="E98" s="72"/>
      <c r="F98" s="64"/>
      <c r="H98" s="71"/>
      <c r="I98" s="72"/>
      <c r="J98" s="72"/>
      <c r="K98" s="64"/>
      <c r="M98" s="71"/>
      <c r="N98" s="72"/>
      <c r="O98" s="72"/>
      <c r="P98" s="64"/>
      <c r="R98" s="71"/>
      <c r="S98" s="72"/>
      <c r="T98" s="72"/>
      <c r="U98" s="64"/>
      <c r="W98" s="71"/>
      <c r="X98" s="72"/>
      <c r="Y98" s="72"/>
      <c r="Z98" s="64"/>
      <c r="AB98" s="71"/>
      <c r="AC98" s="72"/>
      <c r="AD98" s="72"/>
      <c r="AE98" s="64"/>
      <c r="AG98" s="71"/>
      <c r="AH98" s="72"/>
      <c r="AI98" s="72"/>
      <c r="AJ98" s="64"/>
      <c r="AL98" s="71"/>
      <c r="AM98" s="72"/>
      <c r="AN98" s="72"/>
      <c r="AO98" s="64"/>
      <c r="AQ98" s="71"/>
      <c r="AR98" s="72"/>
      <c r="AS98" s="72"/>
      <c r="AT98" s="64"/>
      <c r="AV98" s="71"/>
      <c r="AW98" s="72"/>
      <c r="AX98" s="72"/>
      <c r="AY98" s="64"/>
      <c r="BA98" s="71"/>
      <c r="BB98" s="72"/>
      <c r="BC98" s="72"/>
      <c r="BD98" s="64"/>
      <c r="BF98" s="71"/>
      <c r="BG98" s="72"/>
      <c r="BH98" s="72"/>
      <c r="BI98" s="64"/>
      <c r="BL98" s="71"/>
      <c r="BM98" s="177"/>
      <c r="BN98" s="72"/>
      <c r="BO98" s="64"/>
      <c r="BR98" s="61">
        <f t="shared" si="110"/>
      </c>
    </row>
    <row r="99" spans="2:70" ht="54.75" customHeight="1">
      <c r="B99" s="187" t="str">
        <f>B2</f>
        <v>Eventos de personas extranjeras que fueron rechazadas por la autoridad migratoria mexicana, según continente y país de nacionalidad, 2023</v>
      </c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L99" s="96"/>
      <c r="BN99" s="187"/>
      <c r="BO99" s="187"/>
      <c r="BP99" s="96"/>
      <c r="BR99" s="61">
        <f t="shared" si="110"/>
      </c>
    </row>
    <row r="100" spans="3:70" ht="6" customHeight="1">
      <c r="C100" s="71"/>
      <c r="D100" s="72"/>
      <c r="E100" s="72"/>
      <c r="F100" s="64"/>
      <c r="H100" s="71"/>
      <c r="I100" s="72"/>
      <c r="J100" s="72"/>
      <c r="K100" s="64"/>
      <c r="M100" s="71"/>
      <c r="N100" s="72"/>
      <c r="O100" s="72"/>
      <c r="P100" s="64"/>
      <c r="R100" s="71"/>
      <c r="S100" s="72"/>
      <c r="T100" s="72"/>
      <c r="U100" s="64"/>
      <c r="W100" s="71"/>
      <c r="X100" s="72"/>
      <c r="Y100" s="72"/>
      <c r="Z100" s="64"/>
      <c r="AB100" s="71"/>
      <c r="AC100" s="72"/>
      <c r="AD100" s="72"/>
      <c r="AE100" s="64"/>
      <c r="AG100" s="71"/>
      <c r="AH100" s="72"/>
      <c r="AI100" s="72"/>
      <c r="AJ100" s="64"/>
      <c r="AL100" s="71"/>
      <c r="AM100" s="72"/>
      <c r="AN100" s="72"/>
      <c r="AO100" s="64"/>
      <c r="AQ100" s="71"/>
      <c r="AR100" s="72"/>
      <c r="AS100" s="72"/>
      <c r="AT100" s="64"/>
      <c r="AV100" s="71"/>
      <c r="AW100" s="72"/>
      <c r="AX100" s="72"/>
      <c r="AY100" s="64"/>
      <c r="BA100" s="71"/>
      <c r="BB100" s="72"/>
      <c r="BC100" s="72"/>
      <c r="BD100" s="64"/>
      <c r="BF100" s="71"/>
      <c r="BG100" s="72"/>
      <c r="BH100" s="72"/>
      <c r="BI100" s="64"/>
      <c r="BL100" s="71"/>
      <c r="BM100" s="177"/>
      <c r="BN100" s="72"/>
      <c r="BO100" s="64"/>
      <c r="BR100" s="61">
        <f t="shared" si="110"/>
      </c>
    </row>
    <row r="101" spans="2:70" ht="12.75" thickBot="1">
      <c r="B101" s="73"/>
      <c r="C101" s="24"/>
      <c r="D101" s="72"/>
      <c r="E101" s="72"/>
      <c r="H101" s="24"/>
      <c r="I101" s="72"/>
      <c r="J101" s="72"/>
      <c r="M101" s="24"/>
      <c r="N101" s="72"/>
      <c r="O101" s="72"/>
      <c r="R101" s="24"/>
      <c r="S101" s="72"/>
      <c r="T101" s="72"/>
      <c r="W101" s="24"/>
      <c r="X101" s="72"/>
      <c r="Y101" s="72"/>
      <c r="AB101" s="24"/>
      <c r="AC101" s="72"/>
      <c r="AD101" s="72"/>
      <c r="AG101" s="24"/>
      <c r="AH101" s="72"/>
      <c r="AI101" s="72"/>
      <c r="AL101" s="24"/>
      <c r="AM101" s="72"/>
      <c r="AN101" s="72"/>
      <c r="AQ101" s="24"/>
      <c r="AR101" s="72"/>
      <c r="AS101" s="72"/>
      <c r="AV101" s="24"/>
      <c r="AW101" s="72"/>
      <c r="AX101" s="72"/>
      <c r="BA101" s="24"/>
      <c r="BB101" s="72"/>
      <c r="BC101" s="72"/>
      <c r="BF101" s="24"/>
      <c r="BG101" s="72"/>
      <c r="BH101" s="72"/>
      <c r="BJ101" s="13" t="s">
        <v>215</v>
      </c>
      <c r="BL101" s="24"/>
      <c r="BM101" s="177"/>
      <c r="BN101" s="72"/>
      <c r="BR101" s="61">
        <f t="shared" si="110"/>
      </c>
    </row>
    <row r="102" spans="2:70" ht="18" customHeight="1">
      <c r="B102" s="229" t="s">
        <v>219</v>
      </c>
      <c r="C102" s="196" t="str">
        <f>$C$5</f>
        <v>Enero</v>
      </c>
      <c r="D102" s="196"/>
      <c r="E102" s="196"/>
      <c r="F102" s="196"/>
      <c r="G102" s="113"/>
      <c r="H102" s="196" t="str">
        <f>H$5</f>
        <v>Febrero</v>
      </c>
      <c r="I102" s="196"/>
      <c r="J102" s="196"/>
      <c r="K102" s="196"/>
      <c r="L102" s="113"/>
      <c r="M102" s="196" t="str">
        <f>M$5</f>
        <v>Marzo</v>
      </c>
      <c r="N102" s="196"/>
      <c r="O102" s="196"/>
      <c r="P102" s="196"/>
      <c r="Q102" s="113"/>
      <c r="R102" s="196" t="str">
        <f>R$5</f>
        <v>Abril</v>
      </c>
      <c r="S102" s="196"/>
      <c r="T102" s="196"/>
      <c r="U102" s="196"/>
      <c r="V102" s="113"/>
      <c r="W102" s="196" t="str">
        <f>W$5</f>
        <v>Mayo</v>
      </c>
      <c r="X102" s="196"/>
      <c r="Y102" s="196"/>
      <c r="Z102" s="196"/>
      <c r="AA102" s="113"/>
      <c r="AB102" s="196" t="str">
        <f>AB$5</f>
        <v>Junio</v>
      </c>
      <c r="AC102" s="196"/>
      <c r="AD102" s="196"/>
      <c r="AE102" s="196"/>
      <c r="AF102" s="113"/>
      <c r="AG102" s="196" t="str">
        <f>AG$5</f>
        <v>Julio</v>
      </c>
      <c r="AH102" s="196"/>
      <c r="AI102" s="196"/>
      <c r="AJ102" s="196"/>
      <c r="AK102" s="113"/>
      <c r="AL102" s="196" t="str">
        <f>AL$5</f>
        <v>Agosto</v>
      </c>
      <c r="AM102" s="196"/>
      <c r="AN102" s="196"/>
      <c r="AO102" s="196"/>
      <c r="AP102" s="166"/>
      <c r="AQ102" s="196" t="str">
        <f>AQ$5</f>
        <v>Septiembre</v>
      </c>
      <c r="AR102" s="196"/>
      <c r="AS102" s="196"/>
      <c r="AT102" s="196"/>
      <c r="AU102" s="166"/>
      <c r="AV102" s="196" t="str">
        <f>AV$5</f>
        <v>Octubre</v>
      </c>
      <c r="AW102" s="196"/>
      <c r="AX102" s="196"/>
      <c r="AY102" s="196"/>
      <c r="AZ102" s="166"/>
      <c r="BA102" s="196" t="str">
        <f>BA$5</f>
        <v>Noviembre</v>
      </c>
      <c r="BB102" s="196"/>
      <c r="BC102" s="196"/>
      <c r="BD102" s="196"/>
      <c r="BE102" s="166"/>
      <c r="BF102" s="196" t="str">
        <f>BF$5</f>
        <v>Diciembre</v>
      </c>
      <c r="BG102" s="196"/>
      <c r="BH102" s="196"/>
      <c r="BI102" s="196"/>
      <c r="BJ102" s="114"/>
      <c r="BL102" s="232" t="str">
        <f>BL$5</f>
        <v>Enero-Diciembre</v>
      </c>
      <c r="BM102" s="233"/>
      <c r="BN102" s="233"/>
      <c r="BO102" s="233"/>
      <c r="BP102" s="145"/>
      <c r="BR102" s="61">
        <f t="shared" si="110"/>
      </c>
    </row>
    <row r="103" spans="2:70" ht="63" customHeight="1">
      <c r="B103" s="230"/>
      <c r="C103" s="205" t="s">
        <v>57</v>
      </c>
      <c r="D103" s="203" t="s">
        <v>220</v>
      </c>
      <c r="E103" s="203" t="s">
        <v>221</v>
      </c>
      <c r="F103" s="204" t="s">
        <v>213</v>
      </c>
      <c r="G103" s="206"/>
      <c r="H103" s="205" t="s">
        <v>57</v>
      </c>
      <c r="I103" s="203" t="s">
        <v>220</v>
      </c>
      <c r="J103" s="203" t="s">
        <v>221</v>
      </c>
      <c r="K103" s="204" t="s">
        <v>213</v>
      </c>
      <c r="L103" s="206"/>
      <c r="M103" s="205" t="s">
        <v>57</v>
      </c>
      <c r="N103" s="203" t="s">
        <v>220</v>
      </c>
      <c r="O103" s="203" t="s">
        <v>221</v>
      </c>
      <c r="P103" s="204" t="s">
        <v>213</v>
      </c>
      <c r="Q103" s="206"/>
      <c r="R103" s="205" t="s">
        <v>57</v>
      </c>
      <c r="S103" s="203" t="s">
        <v>220</v>
      </c>
      <c r="T103" s="203" t="s">
        <v>221</v>
      </c>
      <c r="U103" s="204" t="s">
        <v>213</v>
      </c>
      <c r="V103" s="206"/>
      <c r="W103" s="205" t="s">
        <v>57</v>
      </c>
      <c r="X103" s="203" t="s">
        <v>220</v>
      </c>
      <c r="Y103" s="203" t="s">
        <v>221</v>
      </c>
      <c r="Z103" s="204" t="s">
        <v>213</v>
      </c>
      <c r="AA103" s="206"/>
      <c r="AB103" s="205" t="s">
        <v>57</v>
      </c>
      <c r="AC103" s="203" t="s">
        <v>220</v>
      </c>
      <c r="AD103" s="203" t="s">
        <v>221</v>
      </c>
      <c r="AE103" s="204" t="s">
        <v>213</v>
      </c>
      <c r="AF103" s="206"/>
      <c r="AG103" s="205" t="s">
        <v>57</v>
      </c>
      <c r="AH103" s="203" t="s">
        <v>220</v>
      </c>
      <c r="AI103" s="203" t="s">
        <v>221</v>
      </c>
      <c r="AJ103" s="204" t="s">
        <v>213</v>
      </c>
      <c r="AK103" s="206"/>
      <c r="AL103" s="205" t="s">
        <v>57</v>
      </c>
      <c r="AM103" s="203" t="s">
        <v>220</v>
      </c>
      <c r="AN103" s="203" t="s">
        <v>221</v>
      </c>
      <c r="AO103" s="204" t="s">
        <v>213</v>
      </c>
      <c r="AP103" s="204"/>
      <c r="AQ103" s="205" t="s">
        <v>57</v>
      </c>
      <c r="AR103" s="203" t="s">
        <v>220</v>
      </c>
      <c r="AS103" s="203" t="s">
        <v>221</v>
      </c>
      <c r="AT103" s="204" t="s">
        <v>213</v>
      </c>
      <c r="AU103" s="204"/>
      <c r="AV103" s="205" t="s">
        <v>57</v>
      </c>
      <c r="AW103" s="203" t="s">
        <v>220</v>
      </c>
      <c r="AX103" s="203" t="s">
        <v>221</v>
      </c>
      <c r="AY103" s="204" t="s">
        <v>213</v>
      </c>
      <c r="AZ103" s="204"/>
      <c r="BA103" s="205" t="s">
        <v>57</v>
      </c>
      <c r="BB103" s="203" t="s">
        <v>220</v>
      </c>
      <c r="BC103" s="203" t="s">
        <v>221</v>
      </c>
      <c r="BD103" s="204" t="s">
        <v>213</v>
      </c>
      <c r="BE103" s="204"/>
      <c r="BF103" s="205" t="s">
        <v>57</v>
      </c>
      <c r="BG103" s="203" t="s">
        <v>220</v>
      </c>
      <c r="BH103" s="203" t="s">
        <v>221</v>
      </c>
      <c r="BI103" s="204" t="s">
        <v>213</v>
      </c>
      <c r="BJ103" s="116"/>
      <c r="BL103" s="208" t="s">
        <v>57</v>
      </c>
      <c r="BM103" s="207" t="s">
        <v>220</v>
      </c>
      <c r="BN103" s="207" t="s">
        <v>221</v>
      </c>
      <c r="BO103" s="204" t="s">
        <v>213</v>
      </c>
      <c r="BP103" s="201"/>
      <c r="BR103" s="61" t="str">
        <f t="shared" si="110"/>
        <v>X</v>
      </c>
    </row>
    <row r="104" spans="2:68" ht="6" customHeight="1">
      <c r="B104" s="231"/>
      <c r="C104" s="186"/>
      <c r="D104" s="18"/>
      <c r="E104" s="18"/>
      <c r="F104" s="19"/>
      <c r="G104" s="115"/>
      <c r="H104" s="186"/>
      <c r="I104" s="18"/>
      <c r="J104" s="18"/>
      <c r="K104" s="19"/>
      <c r="L104" s="115"/>
      <c r="M104" s="186"/>
      <c r="N104" s="18"/>
      <c r="O104" s="18"/>
      <c r="P104" s="19"/>
      <c r="Q104" s="115"/>
      <c r="R104" s="186"/>
      <c r="S104" s="18"/>
      <c r="T104" s="18"/>
      <c r="U104" s="19"/>
      <c r="V104" s="115"/>
      <c r="W104" s="186"/>
      <c r="X104" s="18"/>
      <c r="Y104" s="18"/>
      <c r="Z104" s="19"/>
      <c r="AA104" s="115"/>
      <c r="AB104" s="186"/>
      <c r="AC104" s="18"/>
      <c r="AD104" s="18"/>
      <c r="AE104" s="19"/>
      <c r="AF104" s="115"/>
      <c r="AG104" s="186"/>
      <c r="AH104" s="18"/>
      <c r="AI104" s="18"/>
      <c r="AJ104" s="19"/>
      <c r="AK104" s="115"/>
      <c r="AL104" s="186"/>
      <c r="AM104" s="18"/>
      <c r="AN104" s="18"/>
      <c r="AO104" s="19"/>
      <c r="AP104" s="19"/>
      <c r="AQ104" s="186"/>
      <c r="AR104" s="18"/>
      <c r="AS104" s="18"/>
      <c r="AT104" s="19"/>
      <c r="AU104" s="19"/>
      <c r="AV104" s="186"/>
      <c r="AW104" s="18"/>
      <c r="AX104" s="18"/>
      <c r="AY104" s="19"/>
      <c r="AZ104" s="19"/>
      <c r="BA104" s="186"/>
      <c r="BB104" s="18"/>
      <c r="BC104" s="18"/>
      <c r="BD104" s="19"/>
      <c r="BE104" s="19"/>
      <c r="BF104" s="186"/>
      <c r="BG104" s="18"/>
      <c r="BH104" s="18"/>
      <c r="BI104" s="19"/>
      <c r="BJ104" s="209"/>
      <c r="BL104" s="146"/>
      <c r="BM104" s="174"/>
      <c r="BN104" s="174"/>
      <c r="BO104" s="19"/>
      <c r="BP104" s="202"/>
    </row>
    <row r="105" spans="2:70" ht="6" customHeight="1">
      <c r="B105" s="21"/>
      <c r="C105" s="117"/>
      <c r="D105" s="22"/>
      <c r="E105" s="22"/>
      <c r="F105" s="127"/>
      <c r="G105" s="118"/>
      <c r="H105" s="117"/>
      <c r="I105" s="22"/>
      <c r="J105" s="22"/>
      <c r="K105" s="127"/>
      <c r="L105" s="118"/>
      <c r="M105" s="117"/>
      <c r="N105" s="22"/>
      <c r="O105" s="22"/>
      <c r="P105" s="127"/>
      <c r="Q105" s="118"/>
      <c r="R105" s="117"/>
      <c r="S105" s="22"/>
      <c r="T105" s="22"/>
      <c r="U105" s="127"/>
      <c r="V105" s="118"/>
      <c r="W105" s="117"/>
      <c r="X105" s="22"/>
      <c r="Y105" s="22"/>
      <c r="Z105" s="127"/>
      <c r="AA105" s="118"/>
      <c r="AB105" s="117"/>
      <c r="AC105" s="22"/>
      <c r="AD105" s="22"/>
      <c r="AE105" s="127"/>
      <c r="AF105" s="118"/>
      <c r="AG105" s="117"/>
      <c r="AH105" s="22"/>
      <c r="AI105" s="22"/>
      <c r="AJ105" s="127"/>
      <c r="AK105" s="118"/>
      <c r="AL105" s="117"/>
      <c r="AM105" s="22"/>
      <c r="AN105" s="22"/>
      <c r="AO105" s="127"/>
      <c r="AP105" s="127"/>
      <c r="AQ105" s="117"/>
      <c r="AR105" s="22"/>
      <c r="AS105" s="22"/>
      <c r="AT105" s="127"/>
      <c r="AU105" s="127"/>
      <c r="AV105" s="117"/>
      <c r="AW105" s="22"/>
      <c r="AX105" s="22"/>
      <c r="AY105" s="127"/>
      <c r="AZ105" s="127"/>
      <c r="BA105" s="117"/>
      <c r="BB105" s="22"/>
      <c r="BC105" s="22"/>
      <c r="BD105" s="127"/>
      <c r="BE105" s="127"/>
      <c r="BF105" s="117"/>
      <c r="BG105" s="22"/>
      <c r="BH105" s="22"/>
      <c r="BI105" s="127"/>
      <c r="BJ105" s="119"/>
      <c r="BL105" s="147"/>
      <c r="BM105" s="175"/>
      <c r="BN105" s="22"/>
      <c r="BO105" s="127"/>
      <c r="BP105" s="119"/>
      <c r="BR105" s="61">
        <f t="shared" si="110"/>
      </c>
    </row>
    <row r="106" spans="2:70" ht="12" customHeight="1">
      <c r="B106" s="43" t="s">
        <v>92</v>
      </c>
      <c r="C106" s="107" t="s">
        <v>272</v>
      </c>
      <c r="D106" s="107">
        <v>124</v>
      </c>
      <c r="E106" s="28">
        <f aca="true" t="shared" si="111" ref="E106:E130">SUM(C106:D106)</f>
        <v>124</v>
      </c>
      <c r="F106" s="45" t="str">
        <f aca="true" t="shared" si="112" ref="F106:F130">_xlfn.IFERROR(C106/E106,"n. a.")</f>
        <v>n. a.</v>
      </c>
      <c r="H106" s="107">
        <v>0</v>
      </c>
      <c r="I106" s="107">
        <v>151</v>
      </c>
      <c r="J106" s="28">
        <f aca="true" t="shared" si="113" ref="J106:J130">H106+I106</f>
        <v>151</v>
      </c>
      <c r="K106" s="45">
        <f aca="true" t="shared" si="114" ref="K106:K130">_xlfn.IFERROR(H106/J106,"n. a.")</f>
        <v>0</v>
      </c>
      <c r="M106" s="107">
        <v>0</v>
      </c>
      <c r="N106" s="107">
        <v>165</v>
      </c>
      <c r="O106" s="28">
        <f aca="true" t="shared" si="115" ref="O106:O130">M106+N106</f>
        <v>165</v>
      </c>
      <c r="P106" s="45">
        <f aca="true" t="shared" si="116" ref="P106:P130">_xlfn.IFERROR(M106/O106,"n. a.")</f>
        <v>0</v>
      </c>
      <c r="R106" s="107">
        <v>0</v>
      </c>
      <c r="S106" s="107">
        <v>87</v>
      </c>
      <c r="T106" s="28">
        <f aca="true" t="shared" si="117" ref="T106:T130">R106+S106</f>
        <v>87</v>
      </c>
      <c r="U106" s="45">
        <f aca="true" t="shared" si="118" ref="U106:U130">_xlfn.IFERROR(R106/T106,"n. a.")</f>
        <v>0</v>
      </c>
      <c r="W106" s="107">
        <v>0</v>
      </c>
      <c r="X106" s="107">
        <v>273</v>
      </c>
      <c r="Y106" s="28">
        <f aca="true" t="shared" si="119" ref="Y106:Y130">W106+X106</f>
        <v>273</v>
      </c>
      <c r="Z106" s="45">
        <f aca="true" t="shared" si="120" ref="Z106:Z130">_xlfn.IFERROR(W106/Y106,"n. a.")</f>
        <v>0</v>
      </c>
      <c r="AB106" s="107">
        <v>0</v>
      </c>
      <c r="AC106" s="107">
        <v>355</v>
      </c>
      <c r="AD106" s="28">
        <f aca="true" t="shared" si="121" ref="AD106:AD130">AB106+AC106</f>
        <v>355</v>
      </c>
      <c r="AE106" s="45">
        <f aca="true" t="shared" si="122" ref="AE106:AE130">_xlfn.IFERROR(AB106/AD106,"n. a.")</f>
        <v>0</v>
      </c>
      <c r="AG106" s="107">
        <v>0</v>
      </c>
      <c r="AH106" s="107">
        <v>91</v>
      </c>
      <c r="AI106" s="28">
        <f aca="true" t="shared" si="123" ref="AI106:AI130">AG106+AH106</f>
        <v>91</v>
      </c>
      <c r="AJ106" s="45">
        <f aca="true" t="shared" si="124" ref="AJ106:AJ130">_xlfn.IFERROR(AG106/AI106,"n. a.")</f>
        <v>0</v>
      </c>
      <c r="AL106" s="107">
        <v>0</v>
      </c>
      <c r="AM106" s="107">
        <v>37</v>
      </c>
      <c r="AN106" s="28">
        <f aca="true" t="shared" si="125" ref="AN106:AN130">AL106+AM106</f>
        <v>37</v>
      </c>
      <c r="AO106" s="45">
        <f aca="true" t="shared" si="126" ref="AO106:AO130">_xlfn.IFERROR(AL106/AN106,"n. a.")</f>
        <v>0</v>
      </c>
      <c r="AP106" s="76"/>
      <c r="AQ106" s="107">
        <v>0</v>
      </c>
      <c r="AR106" s="107">
        <v>44</v>
      </c>
      <c r="AS106" s="28">
        <f aca="true" t="shared" si="127" ref="AS106:AS130">AQ106+AR106</f>
        <v>44</v>
      </c>
      <c r="AT106" s="45">
        <f aca="true" t="shared" si="128" ref="AT106:AT130">_xlfn.IFERROR(AQ106/AS106,"n. a.")</f>
        <v>0</v>
      </c>
      <c r="AU106" s="76"/>
      <c r="AV106" s="107">
        <v>0</v>
      </c>
      <c r="AW106" s="107">
        <v>58</v>
      </c>
      <c r="AX106" s="28">
        <f aca="true" t="shared" si="129" ref="AX106:AX130">AV106+AW106</f>
        <v>58</v>
      </c>
      <c r="AY106" s="45">
        <f aca="true" t="shared" si="130" ref="AY106:AY130">_xlfn.IFERROR(AV106/AX106,"n. a.")</f>
        <v>0</v>
      </c>
      <c r="AZ106" s="76"/>
      <c r="BA106" s="107">
        <v>0</v>
      </c>
      <c r="BB106" s="107">
        <v>165</v>
      </c>
      <c r="BC106" s="28">
        <f aca="true" t="shared" si="131" ref="BC106:BC130">BA106+BB106</f>
        <v>165</v>
      </c>
      <c r="BD106" s="45">
        <f aca="true" t="shared" si="132" ref="BD106:BD130">_xlfn.IFERROR(BA106/BC106,"n. a.")</f>
        <v>0</v>
      </c>
      <c r="BE106" s="76"/>
      <c r="BF106" s="107">
        <v>0</v>
      </c>
      <c r="BG106" s="107">
        <v>189</v>
      </c>
      <c r="BH106" s="28">
        <f aca="true" t="shared" si="133" ref="BH106:BH130">BF106+BG106</f>
        <v>189</v>
      </c>
      <c r="BI106" s="45">
        <f aca="true" t="shared" si="134" ref="BI106:BI130">_xlfn.IFERROR(BF106/BH106,"n. a.")</f>
        <v>0</v>
      </c>
      <c r="BJ106" s="121"/>
      <c r="BL106" s="199">
        <f aca="true" ca="1" t="shared" si="135" ref="BL106:BM130">_xlfn.SUMIFS(INDIRECT("C"&amp;MATCH($B106,$B$14:$B$290,0)+13&amp;":"&amp;$BN$1&amp;MATCH($B106,$B$14:$B$290,0)+13),INDIRECT("C6:"&amp;$BN$1&amp;"6"),BL$6)</f>
        <v>0</v>
      </c>
      <c r="BM106" s="181">
        <f ca="1" t="shared" si="135"/>
        <v>1739</v>
      </c>
      <c r="BN106" s="28">
        <f aca="true" t="shared" si="136" ref="BN106:BN130">BL106+BM106</f>
        <v>1739</v>
      </c>
      <c r="BO106" s="45">
        <f aca="true" t="shared" si="137" ref="BO106:BO130">_xlfn.IFERROR(BL106/BN106,"n. a.")</f>
        <v>0</v>
      </c>
      <c r="BP106" s="151"/>
      <c r="BR106" s="61">
        <f t="shared" si="110"/>
      </c>
    </row>
    <row r="107" spans="2:70" ht="12" customHeight="1">
      <c r="B107" s="43" t="s">
        <v>32</v>
      </c>
      <c r="C107" s="107">
        <v>13</v>
      </c>
      <c r="D107" s="107">
        <v>14407</v>
      </c>
      <c r="E107" s="28">
        <f t="shared" si="111"/>
        <v>14420</v>
      </c>
      <c r="F107" s="45">
        <f t="shared" si="112"/>
        <v>0.0009015256588072122</v>
      </c>
      <c r="H107" s="107">
        <v>4</v>
      </c>
      <c r="I107" s="107">
        <v>12305</v>
      </c>
      <c r="J107" s="28">
        <f t="shared" si="113"/>
        <v>12309</v>
      </c>
      <c r="K107" s="45">
        <f t="shared" si="114"/>
        <v>0.00032496547241855553</v>
      </c>
      <c r="M107" s="107">
        <v>10</v>
      </c>
      <c r="N107" s="107">
        <v>12642</v>
      </c>
      <c r="O107" s="28">
        <f t="shared" si="115"/>
        <v>12652</v>
      </c>
      <c r="P107" s="45">
        <f t="shared" si="116"/>
        <v>0.0007903888713246917</v>
      </c>
      <c r="R107" s="107">
        <v>8</v>
      </c>
      <c r="S107" s="107">
        <v>11235</v>
      </c>
      <c r="T107" s="28">
        <f t="shared" si="117"/>
        <v>11243</v>
      </c>
      <c r="U107" s="45">
        <f t="shared" si="118"/>
        <v>0.0007115538557324558</v>
      </c>
      <c r="W107" s="107">
        <v>5</v>
      </c>
      <c r="X107" s="107">
        <v>9549</v>
      </c>
      <c r="Y107" s="28">
        <f t="shared" si="119"/>
        <v>9554</v>
      </c>
      <c r="Z107" s="45">
        <f t="shared" si="120"/>
        <v>0.0005233410090014653</v>
      </c>
      <c r="AB107" s="107">
        <v>1</v>
      </c>
      <c r="AC107" s="107">
        <v>9617</v>
      </c>
      <c r="AD107" s="28">
        <f t="shared" si="121"/>
        <v>9618</v>
      </c>
      <c r="AE107" s="45">
        <f t="shared" si="122"/>
        <v>0.0001039717196922437</v>
      </c>
      <c r="AG107" s="107">
        <v>3</v>
      </c>
      <c r="AH107" s="107">
        <v>11806</v>
      </c>
      <c r="AI107" s="28">
        <f t="shared" si="123"/>
        <v>11809</v>
      </c>
      <c r="AJ107" s="45">
        <f t="shared" si="124"/>
        <v>0.0002540435261241426</v>
      </c>
      <c r="AL107" s="107">
        <v>9</v>
      </c>
      <c r="AM107" s="107">
        <v>19433</v>
      </c>
      <c r="AN107" s="28">
        <f t="shared" si="125"/>
        <v>19442</v>
      </c>
      <c r="AO107" s="45">
        <f t="shared" si="126"/>
        <v>0.0004629153379281967</v>
      </c>
      <c r="AP107" s="76"/>
      <c r="AQ107" s="107">
        <v>12</v>
      </c>
      <c r="AR107" s="107">
        <v>8896</v>
      </c>
      <c r="AS107" s="28">
        <f t="shared" si="127"/>
        <v>8908</v>
      </c>
      <c r="AT107" s="45">
        <f t="shared" si="128"/>
        <v>0.001347103726986978</v>
      </c>
      <c r="AU107" s="76"/>
      <c r="AV107" s="107">
        <v>11</v>
      </c>
      <c r="AW107" s="107">
        <v>13235</v>
      </c>
      <c r="AX107" s="28">
        <f t="shared" si="129"/>
        <v>13246</v>
      </c>
      <c r="AY107" s="45">
        <f t="shared" si="130"/>
        <v>0.0008304393779254114</v>
      </c>
      <c r="AZ107" s="76"/>
      <c r="BA107" s="107">
        <v>7</v>
      </c>
      <c r="BB107" s="107">
        <v>14495</v>
      </c>
      <c r="BC107" s="28">
        <f t="shared" si="131"/>
        <v>14502</v>
      </c>
      <c r="BD107" s="45">
        <f t="shared" si="132"/>
        <v>0.0004826920424768997</v>
      </c>
      <c r="BE107" s="76"/>
      <c r="BF107" s="107">
        <v>11</v>
      </c>
      <c r="BG107" s="107">
        <v>18249</v>
      </c>
      <c r="BH107" s="28">
        <f t="shared" si="133"/>
        <v>18260</v>
      </c>
      <c r="BI107" s="45">
        <f t="shared" si="134"/>
        <v>0.0006024096385542169</v>
      </c>
      <c r="BJ107" s="121"/>
      <c r="BL107" s="199">
        <f ca="1" t="shared" si="135"/>
        <v>94</v>
      </c>
      <c r="BM107" s="181">
        <f ca="1" t="shared" si="135"/>
        <v>155869</v>
      </c>
      <c r="BN107" s="28">
        <f t="shared" si="136"/>
        <v>155963</v>
      </c>
      <c r="BO107" s="45">
        <f t="shared" si="137"/>
        <v>0.0006027070523136898</v>
      </c>
      <c r="BP107" s="151"/>
      <c r="BR107" s="61">
        <f t="shared" si="110"/>
      </c>
    </row>
    <row r="108" spans="2:70" ht="12" customHeight="1">
      <c r="B108" s="43" t="s">
        <v>264</v>
      </c>
      <c r="C108" s="107">
        <v>0</v>
      </c>
      <c r="D108" s="107">
        <v>0</v>
      </c>
      <c r="E108" s="28">
        <f t="shared" si="111"/>
        <v>0</v>
      </c>
      <c r="F108" s="45" t="str">
        <f t="shared" si="112"/>
        <v>n. a.</v>
      </c>
      <c r="H108" s="107">
        <v>0</v>
      </c>
      <c r="I108" s="107">
        <v>0</v>
      </c>
      <c r="J108" s="28">
        <f t="shared" si="113"/>
        <v>0</v>
      </c>
      <c r="K108" s="45" t="str">
        <f t="shared" si="114"/>
        <v>n. a.</v>
      </c>
      <c r="M108" s="107">
        <v>0</v>
      </c>
      <c r="N108" s="107">
        <v>0</v>
      </c>
      <c r="O108" s="28">
        <f t="shared" si="115"/>
        <v>0</v>
      </c>
      <c r="P108" s="45" t="str">
        <f t="shared" si="116"/>
        <v>n. a.</v>
      </c>
      <c r="R108" s="107">
        <v>0</v>
      </c>
      <c r="S108" s="107">
        <v>0</v>
      </c>
      <c r="T108" s="28">
        <f t="shared" si="117"/>
        <v>0</v>
      </c>
      <c r="U108" s="45" t="str">
        <f t="shared" si="118"/>
        <v>n. a.</v>
      </c>
      <c r="W108" s="107">
        <v>0</v>
      </c>
      <c r="X108" s="107">
        <v>0</v>
      </c>
      <c r="Y108" s="28">
        <f t="shared" si="119"/>
        <v>0</v>
      </c>
      <c r="Z108" s="45" t="str">
        <f t="shared" si="120"/>
        <v>n. a.</v>
      </c>
      <c r="AB108" s="107">
        <v>0</v>
      </c>
      <c r="AC108" s="107">
        <v>0</v>
      </c>
      <c r="AD108" s="28">
        <f t="shared" si="121"/>
        <v>0</v>
      </c>
      <c r="AE108" s="45" t="str">
        <f t="shared" si="122"/>
        <v>n. a.</v>
      </c>
      <c r="AG108" s="107">
        <v>0</v>
      </c>
      <c r="AH108" s="107">
        <v>0</v>
      </c>
      <c r="AI108" s="28">
        <f t="shared" si="123"/>
        <v>0</v>
      </c>
      <c r="AJ108" s="45" t="str">
        <f t="shared" si="124"/>
        <v>n. a.</v>
      </c>
      <c r="AL108" s="107">
        <v>0</v>
      </c>
      <c r="AM108" s="107">
        <v>0</v>
      </c>
      <c r="AN108" s="28">
        <f t="shared" si="125"/>
        <v>0</v>
      </c>
      <c r="AO108" s="45" t="str">
        <f t="shared" si="126"/>
        <v>n. a.</v>
      </c>
      <c r="AP108" s="76"/>
      <c r="AQ108" s="107">
        <v>0</v>
      </c>
      <c r="AR108" s="107">
        <v>0</v>
      </c>
      <c r="AS108" s="28">
        <f t="shared" si="127"/>
        <v>0</v>
      </c>
      <c r="AT108" s="45" t="str">
        <f t="shared" si="128"/>
        <v>n. a.</v>
      </c>
      <c r="AU108" s="76"/>
      <c r="AV108" s="107">
        <v>0</v>
      </c>
      <c r="AW108" s="107">
        <v>0</v>
      </c>
      <c r="AX108" s="28">
        <f t="shared" si="129"/>
        <v>0</v>
      </c>
      <c r="AY108" s="45" t="str">
        <f t="shared" si="130"/>
        <v>n. a.</v>
      </c>
      <c r="AZ108" s="76"/>
      <c r="BA108" s="107">
        <v>0</v>
      </c>
      <c r="BB108" s="107">
        <v>0</v>
      </c>
      <c r="BC108" s="28">
        <f t="shared" si="131"/>
        <v>0</v>
      </c>
      <c r="BD108" s="45" t="str">
        <f t="shared" si="132"/>
        <v>n. a.</v>
      </c>
      <c r="BE108" s="76"/>
      <c r="BF108" s="107">
        <v>0</v>
      </c>
      <c r="BG108" s="107">
        <v>0</v>
      </c>
      <c r="BH108" s="28">
        <f t="shared" si="133"/>
        <v>0</v>
      </c>
      <c r="BI108" s="45" t="str">
        <f t="shared" si="134"/>
        <v>n. a.</v>
      </c>
      <c r="BJ108" s="121"/>
      <c r="BL108" s="199">
        <f ca="1" t="shared" si="135"/>
        <v>0</v>
      </c>
      <c r="BM108" s="181">
        <f ca="1" t="shared" si="135"/>
        <v>0</v>
      </c>
      <c r="BN108" s="28">
        <f t="shared" si="136"/>
        <v>0</v>
      </c>
      <c r="BO108" s="45" t="str">
        <f t="shared" si="137"/>
        <v>n. a.</v>
      </c>
      <c r="BP108" s="151"/>
      <c r="BR108" s="61" t="str">
        <f t="shared" si="110"/>
        <v>X</v>
      </c>
    </row>
    <row r="109" spans="2:70" ht="12" customHeight="1">
      <c r="B109" s="43" t="s">
        <v>93</v>
      </c>
      <c r="C109" s="107">
        <v>9</v>
      </c>
      <c r="D109" s="107">
        <v>366</v>
      </c>
      <c r="E109" s="28">
        <f t="shared" si="111"/>
        <v>375</v>
      </c>
      <c r="F109" s="45">
        <f t="shared" si="112"/>
        <v>0.024</v>
      </c>
      <c r="H109" s="107">
        <v>1</v>
      </c>
      <c r="I109" s="107">
        <v>412</v>
      </c>
      <c r="J109" s="28">
        <f t="shared" si="113"/>
        <v>413</v>
      </c>
      <c r="K109" s="45">
        <f t="shared" si="114"/>
        <v>0.002421307506053269</v>
      </c>
      <c r="M109" s="107">
        <v>0</v>
      </c>
      <c r="N109" s="107">
        <v>356</v>
      </c>
      <c r="O109" s="28">
        <f t="shared" si="115"/>
        <v>356</v>
      </c>
      <c r="P109" s="45">
        <f t="shared" si="116"/>
        <v>0</v>
      </c>
      <c r="R109" s="107">
        <v>1</v>
      </c>
      <c r="S109" s="107">
        <v>324</v>
      </c>
      <c r="T109" s="28">
        <f t="shared" si="117"/>
        <v>325</v>
      </c>
      <c r="U109" s="45">
        <f t="shared" si="118"/>
        <v>0.003076923076923077</v>
      </c>
      <c r="W109" s="107">
        <v>1</v>
      </c>
      <c r="X109" s="107">
        <v>198</v>
      </c>
      <c r="Y109" s="28">
        <f t="shared" si="119"/>
        <v>199</v>
      </c>
      <c r="Z109" s="45">
        <f t="shared" si="120"/>
        <v>0.005025125628140704</v>
      </c>
      <c r="AB109" s="107">
        <v>0</v>
      </c>
      <c r="AC109" s="107">
        <v>186</v>
      </c>
      <c r="AD109" s="28">
        <f t="shared" si="121"/>
        <v>186</v>
      </c>
      <c r="AE109" s="45">
        <f t="shared" si="122"/>
        <v>0</v>
      </c>
      <c r="AG109" s="107">
        <v>2</v>
      </c>
      <c r="AH109" s="107">
        <v>137</v>
      </c>
      <c r="AI109" s="28">
        <f t="shared" si="123"/>
        <v>139</v>
      </c>
      <c r="AJ109" s="45">
        <f t="shared" si="124"/>
        <v>0.014388489208633094</v>
      </c>
      <c r="AL109" s="107">
        <v>0</v>
      </c>
      <c r="AM109" s="107">
        <v>171</v>
      </c>
      <c r="AN109" s="28">
        <f t="shared" si="125"/>
        <v>171</v>
      </c>
      <c r="AO109" s="45">
        <f t="shared" si="126"/>
        <v>0</v>
      </c>
      <c r="AP109" s="76"/>
      <c r="AQ109" s="107">
        <v>8</v>
      </c>
      <c r="AR109" s="107">
        <v>244</v>
      </c>
      <c r="AS109" s="28">
        <f t="shared" si="127"/>
        <v>252</v>
      </c>
      <c r="AT109" s="45">
        <f t="shared" si="128"/>
        <v>0.031746031746031744</v>
      </c>
      <c r="AU109" s="76"/>
      <c r="AV109" s="107">
        <v>0</v>
      </c>
      <c r="AW109" s="107">
        <v>325</v>
      </c>
      <c r="AX109" s="28">
        <f t="shared" si="129"/>
        <v>325</v>
      </c>
      <c r="AY109" s="45">
        <f t="shared" si="130"/>
        <v>0</v>
      </c>
      <c r="AZ109" s="76"/>
      <c r="BA109" s="107">
        <v>2</v>
      </c>
      <c r="BB109" s="107">
        <v>405</v>
      </c>
      <c r="BC109" s="28">
        <f t="shared" si="131"/>
        <v>407</v>
      </c>
      <c r="BD109" s="45">
        <f t="shared" si="132"/>
        <v>0.004914004914004914</v>
      </c>
      <c r="BE109" s="76"/>
      <c r="BF109" s="107">
        <v>0</v>
      </c>
      <c r="BG109" s="107">
        <v>397</v>
      </c>
      <c r="BH109" s="28">
        <f t="shared" si="133"/>
        <v>397</v>
      </c>
      <c r="BI109" s="45">
        <f t="shared" si="134"/>
        <v>0</v>
      </c>
      <c r="BJ109" s="121"/>
      <c r="BL109" s="199">
        <f ca="1" t="shared" si="135"/>
        <v>24</v>
      </c>
      <c r="BM109" s="181">
        <f ca="1" t="shared" si="135"/>
        <v>3521</v>
      </c>
      <c r="BN109" s="28">
        <f t="shared" si="136"/>
        <v>3545</v>
      </c>
      <c r="BO109" s="45">
        <f t="shared" si="137"/>
        <v>0.006770098730606488</v>
      </c>
      <c r="BP109" s="151"/>
      <c r="BR109" s="61">
        <f t="shared" si="110"/>
      </c>
    </row>
    <row r="110" spans="2:70" ht="12" customHeight="1">
      <c r="B110" s="43" t="s">
        <v>94</v>
      </c>
      <c r="C110" s="107" t="s">
        <v>272</v>
      </c>
      <c r="D110" s="107">
        <v>31</v>
      </c>
      <c r="E110" s="28">
        <f t="shared" si="111"/>
        <v>31</v>
      </c>
      <c r="F110" s="45" t="str">
        <f t="shared" si="112"/>
        <v>n. a.</v>
      </c>
      <c r="H110" s="107">
        <v>0</v>
      </c>
      <c r="I110" s="107">
        <v>18</v>
      </c>
      <c r="J110" s="28">
        <f t="shared" si="113"/>
        <v>18</v>
      </c>
      <c r="K110" s="45">
        <f t="shared" si="114"/>
        <v>0</v>
      </c>
      <c r="M110" s="107">
        <v>0</v>
      </c>
      <c r="N110" s="107">
        <v>23</v>
      </c>
      <c r="O110" s="28">
        <f t="shared" si="115"/>
        <v>23</v>
      </c>
      <c r="P110" s="45">
        <f t="shared" si="116"/>
        <v>0</v>
      </c>
      <c r="R110" s="107">
        <v>0</v>
      </c>
      <c r="S110" s="107">
        <v>21</v>
      </c>
      <c r="T110" s="28">
        <f t="shared" si="117"/>
        <v>21</v>
      </c>
      <c r="U110" s="45">
        <f t="shared" si="118"/>
        <v>0</v>
      </c>
      <c r="W110" s="107">
        <v>0</v>
      </c>
      <c r="X110" s="107">
        <v>11</v>
      </c>
      <c r="Y110" s="28">
        <f t="shared" si="119"/>
        <v>11</v>
      </c>
      <c r="Z110" s="45">
        <f t="shared" si="120"/>
        <v>0</v>
      </c>
      <c r="AB110" s="107">
        <v>0</v>
      </c>
      <c r="AC110" s="107">
        <v>13</v>
      </c>
      <c r="AD110" s="28">
        <f t="shared" si="121"/>
        <v>13</v>
      </c>
      <c r="AE110" s="45">
        <f t="shared" si="122"/>
        <v>0</v>
      </c>
      <c r="AG110" s="107">
        <v>0</v>
      </c>
      <c r="AH110" s="107">
        <v>39</v>
      </c>
      <c r="AI110" s="28">
        <f t="shared" si="123"/>
        <v>39</v>
      </c>
      <c r="AJ110" s="45">
        <f t="shared" si="124"/>
        <v>0</v>
      </c>
      <c r="AL110" s="107">
        <v>0</v>
      </c>
      <c r="AM110" s="107">
        <v>13</v>
      </c>
      <c r="AN110" s="28">
        <f t="shared" si="125"/>
        <v>13</v>
      </c>
      <c r="AO110" s="45">
        <f t="shared" si="126"/>
        <v>0</v>
      </c>
      <c r="AP110" s="76"/>
      <c r="AQ110" s="107">
        <v>0</v>
      </c>
      <c r="AR110" s="107">
        <v>14</v>
      </c>
      <c r="AS110" s="28">
        <f t="shared" si="127"/>
        <v>14</v>
      </c>
      <c r="AT110" s="45">
        <f t="shared" si="128"/>
        <v>0</v>
      </c>
      <c r="AU110" s="76"/>
      <c r="AV110" s="107">
        <v>0</v>
      </c>
      <c r="AW110" s="107">
        <v>21</v>
      </c>
      <c r="AX110" s="28">
        <f t="shared" si="129"/>
        <v>21</v>
      </c>
      <c r="AY110" s="45">
        <f t="shared" si="130"/>
        <v>0</v>
      </c>
      <c r="AZ110" s="76"/>
      <c r="BA110" s="107">
        <v>0</v>
      </c>
      <c r="BB110" s="107">
        <v>18</v>
      </c>
      <c r="BC110" s="28">
        <f t="shared" si="131"/>
        <v>18</v>
      </c>
      <c r="BD110" s="45">
        <f t="shared" si="132"/>
        <v>0</v>
      </c>
      <c r="BE110" s="76"/>
      <c r="BF110" s="107">
        <v>0</v>
      </c>
      <c r="BG110" s="107">
        <v>45</v>
      </c>
      <c r="BH110" s="28">
        <f t="shared" si="133"/>
        <v>45</v>
      </c>
      <c r="BI110" s="45">
        <f t="shared" si="134"/>
        <v>0</v>
      </c>
      <c r="BJ110" s="121"/>
      <c r="BL110" s="199">
        <f ca="1" t="shared" si="135"/>
        <v>0</v>
      </c>
      <c r="BM110" s="181">
        <f ca="1" t="shared" si="135"/>
        <v>267</v>
      </c>
      <c r="BN110" s="28">
        <f t="shared" si="136"/>
        <v>267</v>
      </c>
      <c r="BO110" s="45">
        <f t="shared" si="137"/>
        <v>0</v>
      </c>
      <c r="BP110" s="151"/>
      <c r="BR110" s="61">
        <f t="shared" si="110"/>
      </c>
    </row>
    <row r="111" spans="2:70" ht="12" customHeight="1">
      <c r="B111" s="43" t="s">
        <v>95</v>
      </c>
      <c r="C111" s="107">
        <v>7</v>
      </c>
      <c r="D111" s="107">
        <v>1022</v>
      </c>
      <c r="E111" s="28">
        <f t="shared" si="111"/>
        <v>1029</v>
      </c>
      <c r="F111" s="45">
        <f t="shared" si="112"/>
        <v>0.006802721088435374</v>
      </c>
      <c r="H111" s="107">
        <v>0</v>
      </c>
      <c r="I111" s="107">
        <v>926</v>
      </c>
      <c r="J111" s="28">
        <f t="shared" si="113"/>
        <v>926</v>
      </c>
      <c r="K111" s="45">
        <f t="shared" si="114"/>
        <v>0</v>
      </c>
      <c r="M111" s="107">
        <v>0</v>
      </c>
      <c r="N111" s="107">
        <v>641</v>
      </c>
      <c r="O111" s="28">
        <f t="shared" si="115"/>
        <v>641</v>
      </c>
      <c r="P111" s="45">
        <f t="shared" si="116"/>
        <v>0</v>
      </c>
      <c r="R111" s="107">
        <v>0</v>
      </c>
      <c r="S111" s="107">
        <v>573</v>
      </c>
      <c r="T111" s="28">
        <f t="shared" si="117"/>
        <v>573</v>
      </c>
      <c r="U111" s="45">
        <f t="shared" si="118"/>
        <v>0</v>
      </c>
      <c r="W111" s="107">
        <v>0</v>
      </c>
      <c r="X111" s="107">
        <v>432</v>
      </c>
      <c r="Y111" s="28">
        <f t="shared" si="119"/>
        <v>432</v>
      </c>
      <c r="Z111" s="45">
        <f t="shared" si="120"/>
        <v>0</v>
      </c>
      <c r="AB111" s="107">
        <v>0</v>
      </c>
      <c r="AC111" s="107">
        <v>394</v>
      </c>
      <c r="AD111" s="28">
        <f t="shared" si="121"/>
        <v>394</v>
      </c>
      <c r="AE111" s="45">
        <f t="shared" si="122"/>
        <v>0</v>
      </c>
      <c r="AG111" s="107">
        <v>0</v>
      </c>
      <c r="AH111" s="107">
        <v>315</v>
      </c>
      <c r="AI111" s="28">
        <f t="shared" si="123"/>
        <v>315</v>
      </c>
      <c r="AJ111" s="45">
        <f t="shared" si="124"/>
        <v>0</v>
      </c>
      <c r="AL111" s="107">
        <v>0</v>
      </c>
      <c r="AM111" s="107">
        <v>308</v>
      </c>
      <c r="AN111" s="28">
        <f t="shared" si="125"/>
        <v>308</v>
      </c>
      <c r="AO111" s="45">
        <f t="shared" si="126"/>
        <v>0</v>
      </c>
      <c r="AP111" s="76"/>
      <c r="AQ111" s="107">
        <v>0</v>
      </c>
      <c r="AR111" s="107">
        <v>416</v>
      </c>
      <c r="AS111" s="28">
        <f t="shared" si="127"/>
        <v>416</v>
      </c>
      <c r="AT111" s="45">
        <f t="shared" si="128"/>
        <v>0</v>
      </c>
      <c r="AU111" s="76"/>
      <c r="AV111" s="107">
        <v>0</v>
      </c>
      <c r="AW111" s="107">
        <v>766</v>
      </c>
      <c r="AX111" s="28">
        <f t="shared" si="129"/>
        <v>766</v>
      </c>
      <c r="AY111" s="45">
        <f t="shared" si="130"/>
        <v>0</v>
      </c>
      <c r="AZ111" s="76"/>
      <c r="BA111" s="107">
        <v>1</v>
      </c>
      <c r="BB111" s="107">
        <v>781</v>
      </c>
      <c r="BC111" s="28">
        <f t="shared" si="131"/>
        <v>782</v>
      </c>
      <c r="BD111" s="45">
        <f t="shared" si="132"/>
        <v>0.0012787723785166241</v>
      </c>
      <c r="BE111" s="76"/>
      <c r="BF111" s="107">
        <v>0</v>
      </c>
      <c r="BG111" s="107">
        <v>871</v>
      </c>
      <c r="BH111" s="28">
        <f t="shared" si="133"/>
        <v>871</v>
      </c>
      <c r="BI111" s="45">
        <f t="shared" si="134"/>
        <v>0</v>
      </c>
      <c r="BJ111" s="121"/>
      <c r="BL111" s="199">
        <f ca="1" t="shared" si="135"/>
        <v>8</v>
      </c>
      <c r="BM111" s="181">
        <f ca="1" t="shared" si="135"/>
        <v>7445</v>
      </c>
      <c r="BN111" s="28">
        <f t="shared" si="136"/>
        <v>7453</v>
      </c>
      <c r="BO111" s="45">
        <f t="shared" si="137"/>
        <v>0.0010733932644572655</v>
      </c>
      <c r="BP111" s="151"/>
      <c r="BR111" s="61">
        <f t="shared" si="110"/>
      </c>
    </row>
    <row r="112" spans="2:70" ht="12" customHeight="1">
      <c r="B112" s="43" t="s">
        <v>96</v>
      </c>
      <c r="C112" s="107" t="s">
        <v>272</v>
      </c>
      <c r="D112" s="107">
        <v>176</v>
      </c>
      <c r="E112" s="28">
        <f t="shared" si="111"/>
        <v>176</v>
      </c>
      <c r="F112" s="45" t="str">
        <f t="shared" si="112"/>
        <v>n. a.</v>
      </c>
      <c r="H112" s="107">
        <v>1</v>
      </c>
      <c r="I112" s="107">
        <v>188</v>
      </c>
      <c r="J112" s="28">
        <f t="shared" si="113"/>
        <v>189</v>
      </c>
      <c r="K112" s="45">
        <f t="shared" si="114"/>
        <v>0.005291005291005291</v>
      </c>
      <c r="M112" s="107">
        <v>0</v>
      </c>
      <c r="N112" s="107">
        <v>201</v>
      </c>
      <c r="O112" s="28">
        <f t="shared" si="115"/>
        <v>201</v>
      </c>
      <c r="P112" s="45">
        <f t="shared" si="116"/>
        <v>0</v>
      </c>
      <c r="R112" s="107">
        <v>0</v>
      </c>
      <c r="S112" s="107">
        <v>236</v>
      </c>
      <c r="T112" s="28">
        <f t="shared" si="117"/>
        <v>236</v>
      </c>
      <c r="U112" s="45">
        <f t="shared" si="118"/>
        <v>0</v>
      </c>
      <c r="W112" s="107">
        <v>0</v>
      </c>
      <c r="X112" s="107">
        <v>138</v>
      </c>
      <c r="Y112" s="28">
        <f t="shared" si="119"/>
        <v>138</v>
      </c>
      <c r="Z112" s="45">
        <f t="shared" si="120"/>
        <v>0</v>
      </c>
      <c r="AB112" s="107">
        <v>0</v>
      </c>
      <c r="AC112" s="107">
        <v>89</v>
      </c>
      <c r="AD112" s="28">
        <f t="shared" si="121"/>
        <v>89</v>
      </c>
      <c r="AE112" s="45">
        <f t="shared" si="122"/>
        <v>0</v>
      </c>
      <c r="AG112" s="107">
        <v>0</v>
      </c>
      <c r="AH112" s="107">
        <v>151</v>
      </c>
      <c r="AI112" s="28">
        <f t="shared" si="123"/>
        <v>151</v>
      </c>
      <c r="AJ112" s="45">
        <f t="shared" si="124"/>
        <v>0</v>
      </c>
      <c r="AL112" s="107">
        <v>0</v>
      </c>
      <c r="AM112" s="107">
        <v>223</v>
      </c>
      <c r="AN112" s="28">
        <f t="shared" si="125"/>
        <v>223</v>
      </c>
      <c r="AO112" s="45">
        <f t="shared" si="126"/>
        <v>0</v>
      </c>
      <c r="AP112" s="76"/>
      <c r="AQ112" s="107">
        <v>0</v>
      </c>
      <c r="AR112" s="107">
        <v>85</v>
      </c>
      <c r="AS112" s="28">
        <f t="shared" si="127"/>
        <v>85</v>
      </c>
      <c r="AT112" s="45">
        <f t="shared" si="128"/>
        <v>0</v>
      </c>
      <c r="AU112" s="76"/>
      <c r="AV112" s="107">
        <v>0</v>
      </c>
      <c r="AW112" s="107">
        <v>172</v>
      </c>
      <c r="AX112" s="28">
        <f t="shared" si="129"/>
        <v>172</v>
      </c>
      <c r="AY112" s="45">
        <f t="shared" si="130"/>
        <v>0</v>
      </c>
      <c r="AZ112" s="76"/>
      <c r="BA112" s="107">
        <v>0</v>
      </c>
      <c r="BB112" s="107">
        <v>165</v>
      </c>
      <c r="BC112" s="28">
        <f t="shared" si="131"/>
        <v>165</v>
      </c>
      <c r="BD112" s="45">
        <f t="shared" si="132"/>
        <v>0</v>
      </c>
      <c r="BE112" s="76"/>
      <c r="BF112" s="107">
        <v>0</v>
      </c>
      <c r="BG112" s="107">
        <v>286</v>
      </c>
      <c r="BH112" s="28">
        <f t="shared" si="133"/>
        <v>286</v>
      </c>
      <c r="BI112" s="45">
        <f t="shared" si="134"/>
        <v>0</v>
      </c>
      <c r="BJ112" s="121"/>
      <c r="BL112" s="199">
        <f ca="1" t="shared" si="135"/>
        <v>1</v>
      </c>
      <c r="BM112" s="181">
        <f ca="1" t="shared" si="135"/>
        <v>2110</v>
      </c>
      <c r="BN112" s="28">
        <f t="shared" si="136"/>
        <v>2111</v>
      </c>
      <c r="BO112" s="45">
        <f t="shared" si="137"/>
        <v>0.0004737091425864519</v>
      </c>
      <c r="BP112" s="151"/>
      <c r="BR112" s="61">
        <f t="shared" si="110"/>
      </c>
    </row>
    <row r="113" spans="2:70" ht="12" customHeight="1">
      <c r="B113" s="43" t="s">
        <v>97</v>
      </c>
      <c r="C113" s="107" t="s">
        <v>272</v>
      </c>
      <c r="D113" s="107">
        <v>128</v>
      </c>
      <c r="E113" s="28">
        <f t="shared" si="111"/>
        <v>128</v>
      </c>
      <c r="F113" s="45" t="str">
        <f t="shared" si="112"/>
        <v>n. a.</v>
      </c>
      <c r="H113" s="107">
        <v>2</v>
      </c>
      <c r="I113" s="107">
        <v>113</v>
      </c>
      <c r="J113" s="28">
        <f t="shared" si="113"/>
        <v>115</v>
      </c>
      <c r="K113" s="45">
        <f t="shared" si="114"/>
        <v>0.017391304347826087</v>
      </c>
      <c r="M113" s="107">
        <v>0</v>
      </c>
      <c r="N113" s="107">
        <v>84</v>
      </c>
      <c r="O113" s="28">
        <f t="shared" si="115"/>
        <v>84</v>
      </c>
      <c r="P113" s="45">
        <f t="shared" si="116"/>
        <v>0</v>
      </c>
      <c r="R113" s="107">
        <v>1</v>
      </c>
      <c r="S113" s="107">
        <v>106</v>
      </c>
      <c r="T113" s="28">
        <f t="shared" si="117"/>
        <v>107</v>
      </c>
      <c r="U113" s="45">
        <f t="shared" si="118"/>
        <v>0.009345794392523364</v>
      </c>
      <c r="W113" s="107">
        <v>1</v>
      </c>
      <c r="X113" s="107">
        <v>78</v>
      </c>
      <c r="Y113" s="28">
        <f t="shared" si="119"/>
        <v>79</v>
      </c>
      <c r="Z113" s="45">
        <f t="shared" si="120"/>
        <v>0.012658227848101266</v>
      </c>
      <c r="AB113" s="107">
        <v>1</v>
      </c>
      <c r="AC113" s="107">
        <v>71</v>
      </c>
      <c r="AD113" s="28">
        <f t="shared" si="121"/>
        <v>72</v>
      </c>
      <c r="AE113" s="45">
        <f t="shared" si="122"/>
        <v>0.013888888888888888</v>
      </c>
      <c r="AG113" s="107">
        <v>0</v>
      </c>
      <c r="AH113" s="107">
        <v>58</v>
      </c>
      <c r="AI113" s="28">
        <f t="shared" si="123"/>
        <v>58</v>
      </c>
      <c r="AJ113" s="45">
        <f t="shared" si="124"/>
        <v>0</v>
      </c>
      <c r="AL113" s="107">
        <v>0</v>
      </c>
      <c r="AM113" s="107">
        <v>50</v>
      </c>
      <c r="AN113" s="28">
        <f t="shared" si="125"/>
        <v>50</v>
      </c>
      <c r="AO113" s="45">
        <f t="shared" si="126"/>
        <v>0</v>
      </c>
      <c r="AP113" s="76"/>
      <c r="AQ113" s="107">
        <v>0</v>
      </c>
      <c r="AR113" s="107">
        <v>74</v>
      </c>
      <c r="AS113" s="28">
        <f t="shared" si="127"/>
        <v>74</v>
      </c>
      <c r="AT113" s="45">
        <f t="shared" si="128"/>
        <v>0</v>
      </c>
      <c r="AU113" s="76"/>
      <c r="AV113" s="107">
        <v>0</v>
      </c>
      <c r="AW113" s="107">
        <v>80</v>
      </c>
      <c r="AX113" s="28">
        <f t="shared" si="129"/>
        <v>80</v>
      </c>
      <c r="AY113" s="45">
        <f t="shared" si="130"/>
        <v>0</v>
      </c>
      <c r="AZ113" s="76"/>
      <c r="BA113" s="107">
        <v>0</v>
      </c>
      <c r="BB113" s="107">
        <v>90</v>
      </c>
      <c r="BC113" s="28">
        <f t="shared" si="131"/>
        <v>90</v>
      </c>
      <c r="BD113" s="45">
        <f t="shared" si="132"/>
        <v>0</v>
      </c>
      <c r="BE113" s="76"/>
      <c r="BF113" s="107">
        <v>0</v>
      </c>
      <c r="BG113" s="107">
        <v>71</v>
      </c>
      <c r="BH113" s="28">
        <f t="shared" si="133"/>
        <v>71</v>
      </c>
      <c r="BI113" s="45">
        <f t="shared" si="134"/>
        <v>0</v>
      </c>
      <c r="BJ113" s="121"/>
      <c r="BL113" s="199">
        <f ca="1" t="shared" si="135"/>
        <v>5</v>
      </c>
      <c r="BM113" s="181">
        <f ca="1" t="shared" si="135"/>
        <v>1003</v>
      </c>
      <c r="BN113" s="28">
        <f t="shared" si="136"/>
        <v>1008</v>
      </c>
      <c r="BO113" s="45">
        <f t="shared" si="137"/>
        <v>0.00496031746031746</v>
      </c>
      <c r="BP113" s="151"/>
      <c r="BR113" s="61">
        <f t="shared" si="110"/>
      </c>
    </row>
    <row r="114" spans="2:70" ht="12" customHeight="1">
      <c r="B114" s="43" t="s">
        <v>98</v>
      </c>
      <c r="C114" s="107">
        <v>4</v>
      </c>
      <c r="D114" s="107">
        <v>112</v>
      </c>
      <c r="E114" s="28">
        <f t="shared" si="111"/>
        <v>116</v>
      </c>
      <c r="F114" s="45">
        <f t="shared" si="112"/>
        <v>0.034482758620689655</v>
      </c>
      <c r="H114" s="107">
        <v>0</v>
      </c>
      <c r="I114" s="107">
        <v>62</v>
      </c>
      <c r="J114" s="28">
        <f t="shared" si="113"/>
        <v>62</v>
      </c>
      <c r="K114" s="45">
        <f t="shared" si="114"/>
        <v>0</v>
      </c>
      <c r="M114" s="107">
        <v>0</v>
      </c>
      <c r="N114" s="107">
        <v>83</v>
      </c>
      <c r="O114" s="28">
        <f t="shared" si="115"/>
        <v>83</v>
      </c>
      <c r="P114" s="45">
        <f t="shared" si="116"/>
        <v>0</v>
      </c>
      <c r="R114" s="107">
        <v>0</v>
      </c>
      <c r="S114" s="107">
        <v>76</v>
      </c>
      <c r="T114" s="28">
        <f t="shared" si="117"/>
        <v>76</v>
      </c>
      <c r="U114" s="45">
        <f t="shared" si="118"/>
        <v>0</v>
      </c>
      <c r="W114" s="107">
        <v>0</v>
      </c>
      <c r="X114" s="107">
        <v>68</v>
      </c>
      <c r="Y114" s="28">
        <f t="shared" si="119"/>
        <v>68</v>
      </c>
      <c r="Z114" s="45">
        <f t="shared" si="120"/>
        <v>0</v>
      </c>
      <c r="AB114" s="107">
        <v>0</v>
      </c>
      <c r="AC114" s="107">
        <v>46</v>
      </c>
      <c r="AD114" s="28">
        <f t="shared" si="121"/>
        <v>46</v>
      </c>
      <c r="AE114" s="45">
        <f t="shared" si="122"/>
        <v>0</v>
      </c>
      <c r="AG114" s="107">
        <v>0</v>
      </c>
      <c r="AH114" s="107">
        <v>44</v>
      </c>
      <c r="AI114" s="28">
        <f t="shared" si="123"/>
        <v>44</v>
      </c>
      <c r="AJ114" s="45">
        <f t="shared" si="124"/>
        <v>0</v>
      </c>
      <c r="AL114" s="107">
        <v>0</v>
      </c>
      <c r="AM114" s="107">
        <v>56</v>
      </c>
      <c r="AN114" s="28">
        <f t="shared" si="125"/>
        <v>56</v>
      </c>
      <c r="AO114" s="45">
        <f t="shared" si="126"/>
        <v>0</v>
      </c>
      <c r="AP114" s="76"/>
      <c r="AQ114" s="107">
        <v>0</v>
      </c>
      <c r="AR114" s="107">
        <v>32</v>
      </c>
      <c r="AS114" s="28">
        <f t="shared" si="127"/>
        <v>32</v>
      </c>
      <c r="AT114" s="45">
        <f t="shared" si="128"/>
        <v>0</v>
      </c>
      <c r="AU114" s="76"/>
      <c r="AV114" s="107">
        <v>0</v>
      </c>
      <c r="AW114" s="107">
        <v>63</v>
      </c>
      <c r="AX114" s="28">
        <f t="shared" si="129"/>
        <v>63</v>
      </c>
      <c r="AY114" s="45">
        <f t="shared" si="130"/>
        <v>0</v>
      </c>
      <c r="AZ114" s="76"/>
      <c r="BA114" s="107">
        <v>0</v>
      </c>
      <c r="BB114" s="107">
        <v>65</v>
      </c>
      <c r="BC114" s="28">
        <f t="shared" si="131"/>
        <v>65</v>
      </c>
      <c r="BD114" s="45">
        <f t="shared" si="132"/>
        <v>0</v>
      </c>
      <c r="BE114" s="76"/>
      <c r="BF114" s="107">
        <v>0</v>
      </c>
      <c r="BG114" s="107">
        <v>99</v>
      </c>
      <c r="BH114" s="28">
        <f t="shared" si="133"/>
        <v>99</v>
      </c>
      <c r="BI114" s="45">
        <f t="shared" si="134"/>
        <v>0</v>
      </c>
      <c r="BJ114" s="121"/>
      <c r="BL114" s="199">
        <f ca="1" t="shared" si="135"/>
        <v>4</v>
      </c>
      <c r="BM114" s="181">
        <f ca="1" t="shared" si="135"/>
        <v>806</v>
      </c>
      <c r="BN114" s="28">
        <f t="shared" si="136"/>
        <v>810</v>
      </c>
      <c r="BO114" s="45">
        <f t="shared" si="137"/>
        <v>0.0049382716049382715</v>
      </c>
      <c r="BP114" s="151"/>
      <c r="BR114" s="61">
        <f t="shared" si="110"/>
      </c>
    </row>
    <row r="115" spans="2:70" ht="12" customHeight="1">
      <c r="B115" s="43" t="s">
        <v>99</v>
      </c>
      <c r="C115" s="107" t="s">
        <v>272</v>
      </c>
      <c r="D115" s="107">
        <v>203</v>
      </c>
      <c r="E115" s="28">
        <f t="shared" si="111"/>
        <v>203</v>
      </c>
      <c r="F115" s="45" t="str">
        <f t="shared" si="112"/>
        <v>n. a.</v>
      </c>
      <c r="H115" s="107">
        <v>2</v>
      </c>
      <c r="I115" s="107">
        <v>114</v>
      </c>
      <c r="J115" s="28">
        <f t="shared" si="113"/>
        <v>116</v>
      </c>
      <c r="K115" s="45">
        <f t="shared" si="114"/>
        <v>0.017241379310344827</v>
      </c>
      <c r="M115" s="107">
        <v>10</v>
      </c>
      <c r="N115" s="107">
        <v>146</v>
      </c>
      <c r="O115" s="28">
        <f t="shared" si="115"/>
        <v>156</v>
      </c>
      <c r="P115" s="45">
        <f t="shared" si="116"/>
        <v>0.0641025641025641</v>
      </c>
      <c r="R115" s="107">
        <v>7</v>
      </c>
      <c r="S115" s="107">
        <v>98</v>
      </c>
      <c r="T115" s="28">
        <f t="shared" si="117"/>
        <v>105</v>
      </c>
      <c r="U115" s="45">
        <f t="shared" si="118"/>
        <v>0.06666666666666667</v>
      </c>
      <c r="W115" s="107">
        <v>5</v>
      </c>
      <c r="X115" s="107">
        <v>155</v>
      </c>
      <c r="Y115" s="28">
        <f t="shared" si="119"/>
        <v>160</v>
      </c>
      <c r="Z115" s="45">
        <f t="shared" si="120"/>
        <v>0.03125</v>
      </c>
      <c r="AB115" s="107">
        <v>2</v>
      </c>
      <c r="AC115" s="107">
        <v>96</v>
      </c>
      <c r="AD115" s="28">
        <f t="shared" si="121"/>
        <v>98</v>
      </c>
      <c r="AE115" s="45">
        <f t="shared" si="122"/>
        <v>0.02040816326530612</v>
      </c>
      <c r="AG115" s="107">
        <v>2</v>
      </c>
      <c r="AH115" s="107">
        <v>106</v>
      </c>
      <c r="AI115" s="28">
        <f t="shared" si="123"/>
        <v>108</v>
      </c>
      <c r="AJ115" s="45">
        <f t="shared" si="124"/>
        <v>0.018518518518518517</v>
      </c>
      <c r="AL115" s="107">
        <v>8</v>
      </c>
      <c r="AM115" s="107">
        <v>117</v>
      </c>
      <c r="AN115" s="28">
        <f t="shared" si="125"/>
        <v>125</v>
      </c>
      <c r="AO115" s="45">
        <f t="shared" si="126"/>
        <v>0.064</v>
      </c>
      <c r="AP115" s="76"/>
      <c r="AQ115" s="107">
        <v>6</v>
      </c>
      <c r="AR115" s="107">
        <v>112</v>
      </c>
      <c r="AS115" s="28">
        <f t="shared" si="127"/>
        <v>118</v>
      </c>
      <c r="AT115" s="45">
        <f t="shared" si="128"/>
        <v>0.05084745762711865</v>
      </c>
      <c r="AU115" s="76"/>
      <c r="AV115" s="107">
        <v>5</v>
      </c>
      <c r="AW115" s="107">
        <v>115</v>
      </c>
      <c r="AX115" s="28">
        <f t="shared" si="129"/>
        <v>120</v>
      </c>
      <c r="AY115" s="45">
        <f t="shared" si="130"/>
        <v>0.041666666666666664</v>
      </c>
      <c r="AZ115" s="76"/>
      <c r="BA115" s="107">
        <v>1</v>
      </c>
      <c r="BB115" s="107">
        <v>149</v>
      </c>
      <c r="BC115" s="28">
        <f t="shared" si="131"/>
        <v>150</v>
      </c>
      <c r="BD115" s="45">
        <f t="shared" si="132"/>
        <v>0.006666666666666667</v>
      </c>
      <c r="BE115" s="76"/>
      <c r="BF115" s="107">
        <v>1</v>
      </c>
      <c r="BG115" s="107">
        <v>129</v>
      </c>
      <c r="BH115" s="28">
        <f t="shared" si="133"/>
        <v>130</v>
      </c>
      <c r="BI115" s="45">
        <f t="shared" si="134"/>
        <v>0.007692307692307693</v>
      </c>
      <c r="BJ115" s="121"/>
      <c r="BL115" s="199">
        <f ca="1" t="shared" si="135"/>
        <v>49</v>
      </c>
      <c r="BM115" s="181">
        <f ca="1" t="shared" si="135"/>
        <v>1540</v>
      </c>
      <c r="BN115" s="28">
        <f t="shared" si="136"/>
        <v>1589</v>
      </c>
      <c r="BO115" s="45">
        <f t="shared" si="137"/>
        <v>0.030837004405286344</v>
      </c>
      <c r="BP115" s="151"/>
      <c r="BR115" s="61">
        <f t="shared" si="110"/>
      </c>
    </row>
    <row r="116" spans="2:70" ht="12" customHeight="1">
      <c r="B116" s="43" t="s">
        <v>100</v>
      </c>
      <c r="C116" s="107" t="s">
        <v>272</v>
      </c>
      <c r="D116" s="107">
        <v>7</v>
      </c>
      <c r="E116" s="28">
        <f t="shared" si="111"/>
        <v>7</v>
      </c>
      <c r="F116" s="45" t="str">
        <f t="shared" si="112"/>
        <v>n. a.</v>
      </c>
      <c r="H116" s="107">
        <v>0</v>
      </c>
      <c r="I116" s="107">
        <v>16</v>
      </c>
      <c r="J116" s="28">
        <f t="shared" si="113"/>
        <v>16</v>
      </c>
      <c r="K116" s="45">
        <f t="shared" si="114"/>
        <v>0</v>
      </c>
      <c r="M116" s="107">
        <v>0</v>
      </c>
      <c r="N116" s="107">
        <v>9</v>
      </c>
      <c r="O116" s="28">
        <f t="shared" si="115"/>
        <v>9</v>
      </c>
      <c r="P116" s="45">
        <f t="shared" si="116"/>
        <v>0</v>
      </c>
      <c r="R116" s="107">
        <v>0</v>
      </c>
      <c r="S116" s="107">
        <v>13</v>
      </c>
      <c r="T116" s="28">
        <f t="shared" si="117"/>
        <v>13</v>
      </c>
      <c r="U116" s="45">
        <f t="shared" si="118"/>
        <v>0</v>
      </c>
      <c r="W116" s="107">
        <v>0</v>
      </c>
      <c r="X116" s="107">
        <v>6</v>
      </c>
      <c r="Y116" s="28">
        <f t="shared" si="119"/>
        <v>6</v>
      </c>
      <c r="Z116" s="45">
        <f t="shared" si="120"/>
        <v>0</v>
      </c>
      <c r="AB116" s="107">
        <v>0</v>
      </c>
      <c r="AC116" s="107">
        <v>6</v>
      </c>
      <c r="AD116" s="28">
        <f t="shared" si="121"/>
        <v>6</v>
      </c>
      <c r="AE116" s="45">
        <f t="shared" si="122"/>
        <v>0</v>
      </c>
      <c r="AG116" s="107">
        <v>0</v>
      </c>
      <c r="AH116" s="107">
        <v>5</v>
      </c>
      <c r="AI116" s="28">
        <f t="shared" si="123"/>
        <v>5</v>
      </c>
      <c r="AJ116" s="45">
        <f t="shared" si="124"/>
        <v>0</v>
      </c>
      <c r="AL116" s="107">
        <v>0</v>
      </c>
      <c r="AM116" s="107">
        <v>7</v>
      </c>
      <c r="AN116" s="28">
        <f t="shared" si="125"/>
        <v>7</v>
      </c>
      <c r="AO116" s="45">
        <f t="shared" si="126"/>
        <v>0</v>
      </c>
      <c r="AP116" s="76"/>
      <c r="AQ116" s="107">
        <v>0</v>
      </c>
      <c r="AR116" s="107">
        <v>3</v>
      </c>
      <c r="AS116" s="28">
        <f t="shared" si="127"/>
        <v>3</v>
      </c>
      <c r="AT116" s="45">
        <f t="shared" si="128"/>
        <v>0</v>
      </c>
      <c r="AU116" s="76"/>
      <c r="AV116" s="107">
        <v>0</v>
      </c>
      <c r="AW116" s="107">
        <v>11</v>
      </c>
      <c r="AX116" s="28">
        <f t="shared" si="129"/>
        <v>11</v>
      </c>
      <c r="AY116" s="45">
        <f t="shared" si="130"/>
        <v>0</v>
      </c>
      <c r="AZ116" s="76"/>
      <c r="BA116" s="107">
        <v>0</v>
      </c>
      <c r="BB116" s="107">
        <v>7</v>
      </c>
      <c r="BC116" s="28">
        <f t="shared" si="131"/>
        <v>7</v>
      </c>
      <c r="BD116" s="45">
        <f t="shared" si="132"/>
        <v>0</v>
      </c>
      <c r="BE116" s="76"/>
      <c r="BF116" s="107">
        <v>0</v>
      </c>
      <c r="BG116" s="107">
        <v>11</v>
      </c>
      <c r="BH116" s="28">
        <f t="shared" si="133"/>
        <v>11</v>
      </c>
      <c r="BI116" s="45">
        <f t="shared" si="134"/>
        <v>0</v>
      </c>
      <c r="BJ116" s="121"/>
      <c r="BL116" s="199">
        <f ca="1" t="shared" si="135"/>
        <v>0</v>
      </c>
      <c r="BM116" s="181">
        <f ca="1" t="shared" si="135"/>
        <v>101</v>
      </c>
      <c r="BN116" s="28">
        <f t="shared" si="136"/>
        <v>101</v>
      </c>
      <c r="BO116" s="45">
        <f t="shared" si="137"/>
        <v>0</v>
      </c>
      <c r="BP116" s="151"/>
      <c r="BR116" s="61">
        <f t="shared" si="110"/>
      </c>
    </row>
    <row r="117" spans="2:70" ht="12" customHeight="1">
      <c r="B117" s="43" t="s">
        <v>101</v>
      </c>
      <c r="C117" s="107" t="s">
        <v>272</v>
      </c>
      <c r="D117" s="107">
        <v>58</v>
      </c>
      <c r="E117" s="28">
        <f t="shared" si="111"/>
        <v>58</v>
      </c>
      <c r="F117" s="45" t="str">
        <f t="shared" si="112"/>
        <v>n. a.</v>
      </c>
      <c r="H117" s="107">
        <v>0</v>
      </c>
      <c r="I117" s="107">
        <v>32</v>
      </c>
      <c r="J117" s="28">
        <f t="shared" si="113"/>
        <v>32</v>
      </c>
      <c r="K117" s="45">
        <f t="shared" si="114"/>
        <v>0</v>
      </c>
      <c r="M117" s="107">
        <v>0</v>
      </c>
      <c r="N117" s="107">
        <v>38</v>
      </c>
      <c r="O117" s="28">
        <f t="shared" si="115"/>
        <v>38</v>
      </c>
      <c r="P117" s="45">
        <f t="shared" si="116"/>
        <v>0</v>
      </c>
      <c r="R117" s="107">
        <v>0</v>
      </c>
      <c r="S117" s="107">
        <v>22</v>
      </c>
      <c r="T117" s="28">
        <f t="shared" si="117"/>
        <v>22</v>
      </c>
      <c r="U117" s="45">
        <f t="shared" si="118"/>
        <v>0</v>
      </c>
      <c r="W117" s="107">
        <v>1</v>
      </c>
      <c r="X117" s="107">
        <v>35</v>
      </c>
      <c r="Y117" s="28">
        <f t="shared" si="119"/>
        <v>36</v>
      </c>
      <c r="Z117" s="45">
        <f t="shared" si="120"/>
        <v>0.027777777777777776</v>
      </c>
      <c r="AB117" s="107">
        <v>0</v>
      </c>
      <c r="AC117" s="107">
        <v>33</v>
      </c>
      <c r="AD117" s="28">
        <f t="shared" si="121"/>
        <v>33</v>
      </c>
      <c r="AE117" s="45">
        <f t="shared" si="122"/>
        <v>0</v>
      </c>
      <c r="AG117" s="107">
        <v>0</v>
      </c>
      <c r="AH117" s="107">
        <v>25</v>
      </c>
      <c r="AI117" s="28">
        <f t="shared" si="123"/>
        <v>25</v>
      </c>
      <c r="AJ117" s="45">
        <f t="shared" si="124"/>
        <v>0</v>
      </c>
      <c r="AL117" s="107">
        <v>0</v>
      </c>
      <c r="AM117" s="107">
        <v>36</v>
      </c>
      <c r="AN117" s="28">
        <f t="shared" si="125"/>
        <v>36</v>
      </c>
      <c r="AO117" s="45">
        <f t="shared" si="126"/>
        <v>0</v>
      </c>
      <c r="AP117" s="76"/>
      <c r="AQ117" s="107">
        <v>0</v>
      </c>
      <c r="AR117" s="107">
        <v>21</v>
      </c>
      <c r="AS117" s="28">
        <f t="shared" si="127"/>
        <v>21</v>
      </c>
      <c r="AT117" s="45">
        <f t="shared" si="128"/>
        <v>0</v>
      </c>
      <c r="AU117" s="76"/>
      <c r="AV117" s="107">
        <v>0</v>
      </c>
      <c r="AW117" s="107">
        <v>27</v>
      </c>
      <c r="AX117" s="28">
        <f t="shared" si="129"/>
        <v>27</v>
      </c>
      <c r="AY117" s="45">
        <f t="shared" si="130"/>
        <v>0</v>
      </c>
      <c r="AZ117" s="76"/>
      <c r="BA117" s="107">
        <v>0</v>
      </c>
      <c r="BB117" s="107">
        <v>43</v>
      </c>
      <c r="BC117" s="28">
        <f t="shared" si="131"/>
        <v>43</v>
      </c>
      <c r="BD117" s="45">
        <f t="shared" si="132"/>
        <v>0</v>
      </c>
      <c r="BE117" s="76"/>
      <c r="BF117" s="107">
        <v>0</v>
      </c>
      <c r="BG117" s="107">
        <v>33</v>
      </c>
      <c r="BH117" s="28">
        <f t="shared" si="133"/>
        <v>33</v>
      </c>
      <c r="BI117" s="45">
        <f t="shared" si="134"/>
        <v>0</v>
      </c>
      <c r="BJ117" s="121"/>
      <c r="BL117" s="199">
        <f ca="1" t="shared" si="135"/>
        <v>1</v>
      </c>
      <c r="BM117" s="181">
        <f ca="1" t="shared" si="135"/>
        <v>403</v>
      </c>
      <c r="BN117" s="28">
        <f t="shared" si="136"/>
        <v>404</v>
      </c>
      <c r="BO117" s="45">
        <f t="shared" si="137"/>
        <v>0.0024752475247524753</v>
      </c>
      <c r="BP117" s="151"/>
      <c r="BR117" s="61">
        <f t="shared" si="110"/>
      </c>
    </row>
    <row r="118" spans="2:70" ht="12" customHeight="1">
      <c r="B118" s="43" t="s">
        <v>63</v>
      </c>
      <c r="C118" s="107">
        <v>1</v>
      </c>
      <c r="D118" s="107">
        <v>1351</v>
      </c>
      <c r="E118" s="28">
        <f t="shared" si="111"/>
        <v>1352</v>
      </c>
      <c r="F118" s="45">
        <f t="shared" si="112"/>
        <v>0.0007396449704142012</v>
      </c>
      <c r="H118" s="107">
        <v>0</v>
      </c>
      <c r="I118" s="107">
        <v>1416</v>
      </c>
      <c r="J118" s="28">
        <f t="shared" si="113"/>
        <v>1416</v>
      </c>
      <c r="K118" s="45">
        <f t="shared" si="114"/>
        <v>0</v>
      </c>
      <c r="M118" s="107">
        <v>2</v>
      </c>
      <c r="N118" s="107">
        <v>1581</v>
      </c>
      <c r="O118" s="28">
        <f t="shared" si="115"/>
        <v>1583</v>
      </c>
      <c r="P118" s="45">
        <f t="shared" si="116"/>
        <v>0.0012634238787113076</v>
      </c>
      <c r="R118" s="107">
        <v>0</v>
      </c>
      <c r="S118" s="107">
        <v>905</v>
      </c>
      <c r="T118" s="28">
        <f t="shared" si="117"/>
        <v>905</v>
      </c>
      <c r="U118" s="45">
        <f t="shared" si="118"/>
        <v>0</v>
      </c>
      <c r="W118" s="107">
        <v>1</v>
      </c>
      <c r="X118" s="107">
        <v>533</v>
      </c>
      <c r="Y118" s="28">
        <f t="shared" si="119"/>
        <v>534</v>
      </c>
      <c r="Z118" s="45">
        <f t="shared" si="120"/>
        <v>0.0018726591760299626</v>
      </c>
      <c r="AB118" s="107">
        <v>0</v>
      </c>
      <c r="AC118" s="107">
        <v>857</v>
      </c>
      <c r="AD118" s="28">
        <f t="shared" si="121"/>
        <v>857</v>
      </c>
      <c r="AE118" s="45">
        <f t="shared" si="122"/>
        <v>0</v>
      </c>
      <c r="AG118" s="107">
        <v>0</v>
      </c>
      <c r="AH118" s="107">
        <v>1273</v>
      </c>
      <c r="AI118" s="28">
        <f t="shared" si="123"/>
        <v>1273</v>
      </c>
      <c r="AJ118" s="45">
        <f t="shared" si="124"/>
        <v>0</v>
      </c>
      <c r="AL118" s="107">
        <v>0</v>
      </c>
      <c r="AM118" s="107">
        <v>442</v>
      </c>
      <c r="AN118" s="28">
        <f t="shared" si="125"/>
        <v>442</v>
      </c>
      <c r="AO118" s="45">
        <f t="shared" si="126"/>
        <v>0</v>
      </c>
      <c r="AP118" s="76"/>
      <c r="AQ118" s="107">
        <v>0</v>
      </c>
      <c r="AR118" s="107">
        <v>558</v>
      </c>
      <c r="AS118" s="28">
        <f t="shared" si="127"/>
        <v>558</v>
      </c>
      <c r="AT118" s="45">
        <f t="shared" si="128"/>
        <v>0</v>
      </c>
      <c r="AU118" s="76"/>
      <c r="AV118" s="107">
        <v>0</v>
      </c>
      <c r="AW118" s="107">
        <v>880</v>
      </c>
      <c r="AX118" s="28">
        <f t="shared" si="129"/>
        <v>880</v>
      </c>
      <c r="AY118" s="45">
        <f t="shared" si="130"/>
        <v>0</v>
      </c>
      <c r="AZ118" s="76"/>
      <c r="BA118" s="107">
        <v>0</v>
      </c>
      <c r="BB118" s="107">
        <v>1030</v>
      </c>
      <c r="BC118" s="28">
        <f t="shared" si="131"/>
        <v>1030</v>
      </c>
      <c r="BD118" s="45">
        <f t="shared" si="132"/>
        <v>0</v>
      </c>
      <c r="BE118" s="76"/>
      <c r="BF118" s="107">
        <v>0</v>
      </c>
      <c r="BG118" s="107">
        <v>1642</v>
      </c>
      <c r="BH118" s="28">
        <f t="shared" si="133"/>
        <v>1642</v>
      </c>
      <c r="BI118" s="45">
        <f t="shared" si="134"/>
        <v>0</v>
      </c>
      <c r="BJ118" s="121"/>
      <c r="BL118" s="199">
        <f ca="1" t="shared" si="135"/>
        <v>4</v>
      </c>
      <c r="BM118" s="181">
        <f ca="1" t="shared" si="135"/>
        <v>12468</v>
      </c>
      <c r="BN118" s="28">
        <f t="shared" si="136"/>
        <v>12472</v>
      </c>
      <c r="BO118" s="45">
        <f t="shared" si="137"/>
        <v>0.00032071840923669016</v>
      </c>
      <c r="BP118" s="151"/>
      <c r="BR118" s="61">
        <f t="shared" si="110"/>
      </c>
    </row>
    <row r="119" spans="2:70" ht="12" customHeight="1">
      <c r="B119" s="43" t="s">
        <v>33</v>
      </c>
      <c r="C119" s="107">
        <v>2</v>
      </c>
      <c r="D119" s="107">
        <v>9104</v>
      </c>
      <c r="E119" s="28">
        <f t="shared" si="111"/>
        <v>9106</v>
      </c>
      <c r="F119" s="45">
        <f t="shared" si="112"/>
        <v>0.00021963540522732265</v>
      </c>
      <c r="H119" s="107">
        <v>3</v>
      </c>
      <c r="I119" s="107">
        <v>8514</v>
      </c>
      <c r="J119" s="28">
        <f t="shared" si="113"/>
        <v>8517</v>
      </c>
      <c r="K119" s="45">
        <f t="shared" si="114"/>
        <v>0.0003522367030644593</v>
      </c>
      <c r="M119" s="107">
        <v>0</v>
      </c>
      <c r="N119" s="107">
        <v>7963</v>
      </c>
      <c r="O119" s="28">
        <f t="shared" si="115"/>
        <v>7963</v>
      </c>
      <c r="P119" s="45">
        <f t="shared" si="116"/>
        <v>0</v>
      </c>
      <c r="R119" s="107">
        <v>3</v>
      </c>
      <c r="S119" s="107">
        <v>7850</v>
      </c>
      <c r="T119" s="28">
        <f t="shared" si="117"/>
        <v>7853</v>
      </c>
      <c r="U119" s="45">
        <f t="shared" si="118"/>
        <v>0.00038201961033999744</v>
      </c>
      <c r="W119" s="107">
        <v>2</v>
      </c>
      <c r="X119" s="107">
        <v>6145</v>
      </c>
      <c r="Y119" s="28">
        <f t="shared" si="119"/>
        <v>6147</v>
      </c>
      <c r="Z119" s="45">
        <f t="shared" si="120"/>
        <v>0.00032536196518626975</v>
      </c>
      <c r="AB119" s="107">
        <v>1</v>
      </c>
      <c r="AC119" s="107">
        <v>5625</v>
      </c>
      <c r="AD119" s="28">
        <f t="shared" si="121"/>
        <v>5626</v>
      </c>
      <c r="AE119" s="45">
        <f t="shared" si="122"/>
        <v>0.00017774617845716317</v>
      </c>
      <c r="AG119" s="107">
        <v>4</v>
      </c>
      <c r="AH119" s="107">
        <v>11936</v>
      </c>
      <c r="AI119" s="28">
        <f t="shared" si="123"/>
        <v>11940</v>
      </c>
      <c r="AJ119" s="45">
        <f t="shared" si="124"/>
        <v>0.00033500837520938025</v>
      </c>
      <c r="AL119" s="107">
        <v>0</v>
      </c>
      <c r="AM119" s="107">
        <v>8203</v>
      </c>
      <c r="AN119" s="28">
        <f t="shared" si="125"/>
        <v>8203</v>
      </c>
      <c r="AO119" s="45">
        <f t="shared" si="126"/>
        <v>0</v>
      </c>
      <c r="AP119" s="76"/>
      <c r="AQ119" s="107">
        <v>1</v>
      </c>
      <c r="AR119" s="107">
        <v>5544</v>
      </c>
      <c r="AS119" s="28">
        <f t="shared" si="127"/>
        <v>5545</v>
      </c>
      <c r="AT119" s="45">
        <f t="shared" si="128"/>
        <v>0.00018034265103697024</v>
      </c>
      <c r="AU119" s="76"/>
      <c r="AV119" s="107">
        <v>0</v>
      </c>
      <c r="AW119" s="107">
        <v>8017</v>
      </c>
      <c r="AX119" s="28">
        <f t="shared" si="129"/>
        <v>8017</v>
      </c>
      <c r="AY119" s="45">
        <f t="shared" si="130"/>
        <v>0</v>
      </c>
      <c r="AZ119" s="76"/>
      <c r="BA119" s="107">
        <v>4</v>
      </c>
      <c r="BB119" s="107">
        <v>8012</v>
      </c>
      <c r="BC119" s="28">
        <f t="shared" si="131"/>
        <v>8016</v>
      </c>
      <c r="BD119" s="45">
        <f t="shared" si="132"/>
        <v>0.000499001996007984</v>
      </c>
      <c r="BE119" s="76"/>
      <c r="BF119" s="107">
        <v>0</v>
      </c>
      <c r="BG119" s="107">
        <v>9798</v>
      </c>
      <c r="BH119" s="28">
        <f t="shared" si="133"/>
        <v>9798</v>
      </c>
      <c r="BI119" s="45">
        <f t="shared" si="134"/>
        <v>0</v>
      </c>
      <c r="BJ119" s="121"/>
      <c r="BL119" s="199">
        <f ca="1" t="shared" si="135"/>
        <v>20</v>
      </c>
      <c r="BM119" s="181">
        <f ca="1" t="shared" si="135"/>
        <v>96711</v>
      </c>
      <c r="BN119" s="28">
        <f t="shared" si="136"/>
        <v>96731</v>
      </c>
      <c r="BO119" s="45">
        <f t="shared" si="137"/>
        <v>0.0002067589500780515</v>
      </c>
      <c r="BP119" s="151"/>
      <c r="BR119" s="61">
        <f t="shared" si="110"/>
      </c>
    </row>
    <row r="120" spans="2:70" ht="12" customHeight="1">
      <c r="B120" s="43" t="s">
        <v>102</v>
      </c>
      <c r="C120" s="107">
        <v>2</v>
      </c>
      <c r="D120" s="107">
        <v>10561</v>
      </c>
      <c r="E120" s="28">
        <f t="shared" si="111"/>
        <v>10563</v>
      </c>
      <c r="F120" s="45">
        <f t="shared" si="112"/>
        <v>0.00018934014957871817</v>
      </c>
      <c r="H120" s="107">
        <v>0</v>
      </c>
      <c r="I120" s="107">
        <v>9321</v>
      </c>
      <c r="J120" s="28">
        <f t="shared" si="113"/>
        <v>9321</v>
      </c>
      <c r="K120" s="45">
        <f t="shared" si="114"/>
        <v>0</v>
      </c>
      <c r="M120" s="107">
        <v>2</v>
      </c>
      <c r="N120" s="107">
        <v>5410</v>
      </c>
      <c r="O120" s="28">
        <f t="shared" si="115"/>
        <v>5412</v>
      </c>
      <c r="P120" s="45">
        <f t="shared" si="116"/>
        <v>0.0003695491500369549</v>
      </c>
      <c r="R120" s="107">
        <v>0</v>
      </c>
      <c r="S120" s="107">
        <v>3125</v>
      </c>
      <c r="T120" s="28">
        <f t="shared" si="117"/>
        <v>3125</v>
      </c>
      <c r="U120" s="45">
        <f t="shared" si="118"/>
        <v>0</v>
      </c>
      <c r="W120" s="107">
        <v>0</v>
      </c>
      <c r="X120" s="107">
        <v>2860</v>
      </c>
      <c r="Y120" s="28">
        <f t="shared" si="119"/>
        <v>2860</v>
      </c>
      <c r="Z120" s="45">
        <f t="shared" si="120"/>
        <v>0</v>
      </c>
      <c r="AB120" s="107">
        <v>0</v>
      </c>
      <c r="AC120" s="107">
        <v>3053</v>
      </c>
      <c r="AD120" s="28">
        <f t="shared" si="121"/>
        <v>3053</v>
      </c>
      <c r="AE120" s="45">
        <f t="shared" si="122"/>
        <v>0</v>
      </c>
      <c r="AG120" s="107">
        <v>0</v>
      </c>
      <c r="AH120" s="107">
        <v>2685</v>
      </c>
      <c r="AI120" s="28">
        <f t="shared" si="123"/>
        <v>2685</v>
      </c>
      <c r="AJ120" s="45">
        <f t="shared" si="124"/>
        <v>0</v>
      </c>
      <c r="AL120" s="107">
        <v>0</v>
      </c>
      <c r="AM120" s="107">
        <v>2649</v>
      </c>
      <c r="AN120" s="28">
        <f t="shared" si="125"/>
        <v>2649</v>
      </c>
      <c r="AO120" s="45">
        <f t="shared" si="126"/>
        <v>0</v>
      </c>
      <c r="AP120" s="76"/>
      <c r="AQ120" s="107">
        <v>4</v>
      </c>
      <c r="AR120" s="107">
        <v>3221</v>
      </c>
      <c r="AS120" s="28">
        <f t="shared" si="127"/>
        <v>3225</v>
      </c>
      <c r="AT120" s="45">
        <f t="shared" si="128"/>
        <v>0.00124031007751938</v>
      </c>
      <c r="AU120" s="76"/>
      <c r="AV120" s="107">
        <v>1</v>
      </c>
      <c r="AW120" s="107">
        <v>4889</v>
      </c>
      <c r="AX120" s="28">
        <f t="shared" si="129"/>
        <v>4890</v>
      </c>
      <c r="AY120" s="45">
        <f t="shared" si="130"/>
        <v>0.00020449897750511248</v>
      </c>
      <c r="AZ120" s="76"/>
      <c r="BA120" s="107">
        <v>0</v>
      </c>
      <c r="BB120" s="107">
        <v>8003</v>
      </c>
      <c r="BC120" s="28">
        <f t="shared" si="131"/>
        <v>8003</v>
      </c>
      <c r="BD120" s="45">
        <f t="shared" si="132"/>
        <v>0</v>
      </c>
      <c r="BE120" s="76"/>
      <c r="BF120" s="107">
        <v>1</v>
      </c>
      <c r="BG120" s="107">
        <v>7188</v>
      </c>
      <c r="BH120" s="28">
        <f t="shared" si="133"/>
        <v>7189</v>
      </c>
      <c r="BI120" s="45">
        <f t="shared" si="134"/>
        <v>0.00013910140492418973</v>
      </c>
      <c r="BJ120" s="121"/>
      <c r="BL120" s="199">
        <f ca="1" t="shared" si="135"/>
        <v>10</v>
      </c>
      <c r="BM120" s="181">
        <f ca="1" t="shared" si="135"/>
        <v>62965</v>
      </c>
      <c r="BN120" s="28">
        <f t="shared" si="136"/>
        <v>62975</v>
      </c>
      <c r="BO120" s="45">
        <f t="shared" si="137"/>
        <v>0.00015879317189360857</v>
      </c>
      <c r="BP120" s="151"/>
      <c r="BR120" s="61">
        <f t="shared" si="110"/>
      </c>
    </row>
    <row r="121" spans="2:70" ht="12" customHeight="1">
      <c r="B121" s="43" t="s">
        <v>34</v>
      </c>
      <c r="C121" s="107">
        <v>4</v>
      </c>
      <c r="D121" s="107">
        <v>4527</v>
      </c>
      <c r="E121" s="28">
        <f t="shared" si="111"/>
        <v>4531</v>
      </c>
      <c r="F121" s="45">
        <f t="shared" si="112"/>
        <v>0.0008828073273008167</v>
      </c>
      <c r="H121" s="107">
        <v>2</v>
      </c>
      <c r="I121" s="107">
        <v>4231</v>
      </c>
      <c r="J121" s="28">
        <f t="shared" si="113"/>
        <v>4233</v>
      </c>
      <c r="K121" s="45">
        <f t="shared" si="114"/>
        <v>0.0004724781478856603</v>
      </c>
      <c r="M121" s="107">
        <v>3</v>
      </c>
      <c r="N121" s="107">
        <v>4312</v>
      </c>
      <c r="O121" s="28">
        <f t="shared" si="115"/>
        <v>4315</v>
      </c>
      <c r="P121" s="45">
        <f t="shared" si="116"/>
        <v>0.0006952491309385864</v>
      </c>
      <c r="R121" s="107">
        <v>7</v>
      </c>
      <c r="S121" s="107">
        <v>7833</v>
      </c>
      <c r="T121" s="28">
        <f t="shared" si="117"/>
        <v>7840</v>
      </c>
      <c r="U121" s="45">
        <f t="shared" si="118"/>
        <v>0.0008928571428571428</v>
      </c>
      <c r="W121" s="107">
        <v>4</v>
      </c>
      <c r="X121" s="107">
        <v>5820</v>
      </c>
      <c r="Y121" s="28">
        <f t="shared" si="119"/>
        <v>5824</v>
      </c>
      <c r="Z121" s="45">
        <f t="shared" si="120"/>
        <v>0.0006868131868131869</v>
      </c>
      <c r="AB121" s="107">
        <v>2</v>
      </c>
      <c r="AC121" s="107">
        <v>6373</v>
      </c>
      <c r="AD121" s="28">
        <f t="shared" si="121"/>
        <v>6375</v>
      </c>
      <c r="AE121" s="45">
        <f t="shared" si="122"/>
        <v>0.00031372549019607844</v>
      </c>
      <c r="AG121" s="107">
        <v>5</v>
      </c>
      <c r="AH121" s="107">
        <v>7159</v>
      </c>
      <c r="AI121" s="28">
        <f t="shared" si="123"/>
        <v>7164</v>
      </c>
      <c r="AJ121" s="45">
        <f t="shared" si="124"/>
        <v>0.0006979341150195422</v>
      </c>
      <c r="AL121" s="107">
        <v>1</v>
      </c>
      <c r="AM121" s="107">
        <v>9127</v>
      </c>
      <c r="AN121" s="28">
        <f t="shared" si="125"/>
        <v>9128</v>
      </c>
      <c r="AO121" s="45">
        <f t="shared" si="126"/>
        <v>0.00010955302366345311</v>
      </c>
      <c r="AP121" s="76"/>
      <c r="AQ121" s="107">
        <v>2</v>
      </c>
      <c r="AR121" s="107">
        <v>7379</v>
      </c>
      <c r="AS121" s="28">
        <f t="shared" si="127"/>
        <v>7381</v>
      </c>
      <c r="AT121" s="45">
        <f t="shared" si="128"/>
        <v>0.00027096599376778217</v>
      </c>
      <c r="AU121" s="76"/>
      <c r="AV121" s="107">
        <v>0</v>
      </c>
      <c r="AW121" s="107">
        <v>7614</v>
      </c>
      <c r="AX121" s="28">
        <f t="shared" si="129"/>
        <v>7614</v>
      </c>
      <c r="AY121" s="45">
        <f t="shared" si="130"/>
        <v>0</v>
      </c>
      <c r="AZ121" s="76"/>
      <c r="BA121" s="107">
        <v>3</v>
      </c>
      <c r="BB121" s="107">
        <v>4931</v>
      </c>
      <c r="BC121" s="28">
        <f t="shared" si="131"/>
        <v>4934</v>
      </c>
      <c r="BD121" s="45">
        <f t="shared" si="132"/>
        <v>0.0006080259424402108</v>
      </c>
      <c r="BE121" s="76"/>
      <c r="BF121" s="107">
        <v>0</v>
      </c>
      <c r="BG121" s="107">
        <v>5298</v>
      </c>
      <c r="BH121" s="28">
        <f t="shared" si="133"/>
        <v>5298</v>
      </c>
      <c r="BI121" s="45">
        <f t="shared" si="134"/>
        <v>0</v>
      </c>
      <c r="BJ121" s="121"/>
      <c r="BL121" s="199">
        <f ca="1" t="shared" si="135"/>
        <v>33</v>
      </c>
      <c r="BM121" s="181">
        <f ca="1" t="shared" si="135"/>
        <v>74604</v>
      </c>
      <c r="BN121" s="28">
        <f t="shared" si="136"/>
        <v>74637</v>
      </c>
      <c r="BO121" s="45">
        <f t="shared" si="137"/>
        <v>0.0004421399573937859</v>
      </c>
      <c r="BP121" s="151"/>
      <c r="BR121" s="61">
        <f t="shared" si="110"/>
      </c>
    </row>
    <row r="122" spans="2:70" ht="12" customHeight="1">
      <c r="B122" s="43" t="s">
        <v>35</v>
      </c>
      <c r="C122" s="107">
        <v>6</v>
      </c>
      <c r="D122" s="107">
        <v>34397</v>
      </c>
      <c r="E122" s="28">
        <f t="shared" si="111"/>
        <v>34403</v>
      </c>
      <c r="F122" s="45">
        <f t="shared" si="112"/>
        <v>0.00017440339505275703</v>
      </c>
      <c r="H122" s="107">
        <v>2</v>
      </c>
      <c r="I122" s="107">
        <v>32958</v>
      </c>
      <c r="J122" s="28">
        <f t="shared" si="113"/>
        <v>32960</v>
      </c>
      <c r="K122" s="45">
        <f t="shared" si="114"/>
        <v>6.0679611650485434E-05</v>
      </c>
      <c r="M122" s="107">
        <v>0</v>
      </c>
      <c r="N122" s="107">
        <v>37540</v>
      </c>
      <c r="O122" s="28">
        <f t="shared" si="115"/>
        <v>37540</v>
      </c>
      <c r="P122" s="45">
        <f t="shared" si="116"/>
        <v>0</v>
      </c>
      <c r="R122" s="107">
        <v>3</v>
      </c>
      <c r="S122" s="107">
        <v>39082</v>
      </c>
      <c r="T122" s="28">
        <f t="shared" si="117"/>
        <v>39085</v>
      </c>
      <c r="U122" s="45">
        <f t="shared" si="118"/>
        <v>7.675578866572854E-05</v>
      </c>
      <c r="W122" s="107">
        <v>2</v>
      </c>
      <c r="X122" s="107">
        <v>46784</v>
      </c>
      <c r="Y122" s="28">
        <f t="shared" si="119"/>
        <v>46786</v>
      </c>
      <c r="Z122" s="45">
        <f t="shared" si="120"/>
        <v>4.274783054759971E-05</v>
      </c>
      <c r="AB122" s="107">
        <v>5</v>
      </c>
      <c r="AC122" s="107">
        <v>40768</v>
      </c>
      <c r="AD122" s="28">
        <f t="shared" si="121"/>
        <v>40773</v>
      </c>
      <c r="AE122" s="45">
        <f t="shared" si="122"/>
        <v>0.00012263017192750105</v>
      </c>
      <c r="AG122" s="107">
        <v>3</v>
      </c>
      <c r="AH122" s="107">
        <v>48569</v>
      </c>
      <c r="AI122" s="28">
        <f t="shared" si="123"/>
        <v>48572</v>
      </c>
      <c r="AJ122" s="45">
        <f t="shared" si="124"/>
        <v>6.176397924730297E-05</v>
      </c>
      <c r="AL122" s="107">
        <v>4</v>
      </c>
      <c r="AM122" s="107">
        <v>51152</v>
      </c>
      <c r="AN122" s="28">
        <f t="shared" si="125"/>
        <v>51156</v>
      </c>
      <c r="AO122" s="45">
        <f t="shared" si="126"/>
        <v>7.81921964187974E-05</v>
      </c>
      <c r="AP122" s="76"/>
      <c r="AQ122" s="107">
        <v>3</v>
      </c>
      <c r="AR122" s="107">
        <v>40167</v>
      </c>
      <c r="AS122" s="28">
        <f t="shared" si="127"/>
        <v>40170</v>
      </c>
      <c r="AT122" s="45">
        <f t="shared" si="128"/>
        <v>7.468259895444362E-05</v>
      </c>
      <c r="AU122" s="76"/>
      <c r="AV122" s="107">
        <v>2</v>
      </c>
      <c r="AW122" s="107">
        <v>46518</v>
      </c>
      <c r="AX122" s="28">
        <f t="shared" si="129"/>
        <v>46520</v>
      </c>
      <c r="AY122" s="45">
        <f t="shared" si="130"/>
        <v>4.299226139294927E-05</v>
      </c>
      <c r="AZ122" s="76"/>
      <c r="BA122" s="107">
        <v>4</v>
      </c>
      <c r="BB122" s="107">
        <v>36966</v>
      </c>
      <c r="BC122" s="28">
        <f t="shared" si="131"/>
        <v>36970</v>
      </c>
      <c r="BD122" s="45">
        <f t="shared" si="132"/>
        <v>0.00010819583446037328</v>
      </c>
      <c r="BE122" s="76"/>
      <c r="BF122" s="107">
        <v>7</v>
      </c>
      <c r="BG122" s="107">
        <v>41843</v>
      </c>
      <c r="BH122" s="28">
        <f t="shared" si="133"/>
        <v>41850</v>
      </c>
      <c r="BI122" s="45">
        <f t="shared" si="134"/>
        <v>0.00016726403823178016</v>
      </c>
      <c r="BJ122" s="121"/>
      <c r="BL122" s="199">
        <f ca="1" t="shared" si="135"/>
        <v>41</v>
      </c>
      <c r="BM122" s="181">
        <f ca="1" t="shared" si="135"/>
        <v>496744</v>
      </c>
      <c r="BN122" s="28">
        <f t="shared" si="136"/>
        <v>496785</v>
      </c>
      <c r="BO122" s="45">
        <f t="shared" si="137"/>
        <v>8.253067222238997E-05</v>
      </c>
      <c r="BP122" s="151"/>
      <c r="BR122" s="61">
        <f t="shared" si="110"/>
      </c>
    </row>
    <row r="123" spans="2:70" ht="12" customHeight="1">
      <c r="B123" s="43" t="s">
        <v>208</v>
      </c>
      <c r="C123" s="107">
        <v>90</v>
      </c>
      <c r="D123" s="107">
        <v>2173</v>
      </c>
      <c r="E123" s="28">
        <f t="shared" si="111"/>
        <v>2263</v>
      </c>
      <c r="F123" s="45">
        <f t="shared" si="112"/>
        <v>0.039770216526734424</v>
      </c>
      <c r="H123" s="107">
        <v>99</v>
      </c>
      <c r="I123" s="107">
        <v>1968</v>
      </c>
      <c r="J123" s="28">
        <f t="shared" si="113"/>
        <v>2067</v>
      </c>
      <c r="K123" s="45">
        <f t="shared" si="114"/>
        <v>0.047895500725689405</v>
      </c>
      <c r="M123" s="107">
        <v>140</v>
      </c>
      <c r="N123" s="107">
        <v>1583</v>
      </c>
      <c r="O123" s="28">
        <f t="shared" si="115"/>
        <v>1723</v>
      </c>
      <c r="P123" s="45">
        <f t="shared" si="116"/>
        <v>0.0812536273940801</v>
      </c>
      <c r="R123" s="107">
        <v>74</v>
      </c>
      <c r="S123" s="107">
        <v>1337</v>
      </c>
      <c r="T123" s="28">
        <f t="shared" si="117"/>
        <v>1411</v>
      </c>
      <c r="U123" s="45">
        <f t="shared" si="118"/>
        <v>0.05244507441530829</v>
      </c>
      <c r="W123" s="107">
        <v>105</v>
      </c>
      <c r="X123" s="107">
        <v>1121</v>
      </c>
      <c r="Y123" s="28">
        <f t="shared" si="119"/>
        <v>1226</v>
      </c>
      <c r="Z123" s="45">
        <f t="shared" si="120"/>
        <v>0.08564437194127243</v>
      </c>
      <c r="AB123" s="107">
        <v>109</v>
      </c>
      <c r="AC123" s="107">
        <v>930</v>
      </c>
      <c r="AD123" s="28">
        <f t="shared" si="121"/>
        <v>1039</v>
      </c>
      <c r="AE123" s="45">
        <f t="shared" si="122"/>
        <v>0.10490856592877768</v>
      </c>
      <c r="AG123" s="107">
        <v>64</v>
      </c>
      <c r="AH123" s="107">
        <v>923</v>
      </c>
      <c r="AI123" s="28">
        <f t="shared" si="123"/>
        <v>987</v>
      </c>
      <c r="AJ123" s="45">
        <f t="shared" si="124"/>
        <v>0.06484295845997974</v>
      </c>
      <c r="AL123" s="107">
        <v>104</v>
      </c>
      <c r="AM123" s="107">
        <v>957</v>
      </c>
      <c r="AN123" s="28">
        <f t="shared" si="125"/>
        <v>1061</v>
      </c>
      <c r="AO123" s="45">
        <f t="shared" si="126"/>
        <v>0.09802073515551367</v>
      </c>
      <c r="AP123" s="76"/>
      <c r="AQ123" s="107">
        <v>88</v>
      </c>
      <c r="AR123" s="107">
        <v>939</v>
      </c>
      <c r="AS123" s="28">
        <f t="shared" si="127"/>
        <v>1027</v>
      </c>
      <c r="AT123" s="45">
        <f t="shared" si="128"/>
        <v>0.08568646543330087</v>
      </c>
      <c r="AU123" s="76"/>
      <c r="AV123" s="107">
        <v>50</v>
      </c>
      <c r="AW123" s="107">
        <v>1383</v>
      </c>
      <c r="AX123" s="28">
        <f t="shared" si="129"/>
        <v>1433</v>
      </c>
      <c r="AY123" s="45">
        <f t="shared" si="130"/>
        <v>0.034891835310537335</v>
      </c>
      <c r="AZ123" s="76"/>
      <c r="BA123" s="107">
        <v>61</v>
      </c>
      <c r="BB123" s="107">
        <v>1597</v>
      </c>
      <c r="BC123" s="28">
        <f t="shared" si="131"/>
        <v>1658</v>
      </c>
      <c r="BD123" s="45">
        <f t="shared" si="132"/>
        <v>0.0367913148371532</v>
      </c>
      <c r="BE123" s="76"/>
      <c r="BF123" s="107">
        <v>38</v>
      </c>
      <c r="BG123" s="107">
        <v>2080</v>
      </c>
      <c r="BH123" s="28">
        <f t="shared" si="133"/>
        <v>2118</v>
      </c>
      <c r="BI123" s="45">
        <f t="shared" si="134"/>
        <v>0.01794145420207743</v>
      </c>
      <c r="BJ123" s="121"/>
      <c r="BL123" s="199">
        <f ca="1" t="shared" si="135"/>
        <v>1022</v>
      </c>
      <c r="BM123" s="181">
        <f ca="1" t="shared" si="135"/>
        <v>16991</v>
      </c>
      <c r="BN123" s="28">
        <f t="shared" si="136"/>
        <v>18013</v>
      </c>
      <c r="BO123" s="45">
        <f t="shared" si="137"/>
        <v>0.056736801199133956</v>
      </c>
      <c r="BP123" s="151"/>
      <c r="BR123" s="61">
        <f t="shared" si="110"/>
      </c>
    </row>
    <row r="124" spans="2:70" ht="12" customHeight="1">
      <c r="B124" s="43" t="s">
        <v>36</v>
      </c>
      <c r="C124" s="107">
        <v>271</v>
      </c>
      <c r="D124" s="107">
        <v>7323</v>
      </c>
      <c r="E124" s="28">
        <f t="shared" si="111"/>
        <v>7594</v>
      </c>
      <c r="F124" s="45">
        <f t="shared" si="112"/>
        <v>0.0356860679483803</v>
      </c>
      <c r="H124" s="107">
        <v>209</v>
      </c>
      <c r="I124" s="107">
        <v>5854</v>
      </c>
      <c r="J124" s="28">
        <f t="shared" si="113"/>
        <v>6063</v>
      </c>
      <c r="K124" s="45">
        <f t="shared" si="114"/>
        <v>0.034471383803397655</v>
      </c>
      <c r="M124" s="107">
        <v>156</v>
      </c>
      <c r="N124" s="107">
        <v>6601</v>
      </c>
      <c r="O124" s="28">
        <f t="shared" si="115"/>
        <v>6757</v>
      </c>
      <c r="P124" s="45">
        <f t="shared" si="116"/>
        <v>0.02308716886192097</v>
      </c>
      <c r="R124" s="107">
        <v>56</v>
      </c>
      <c r="S124" s="107">
        <v>5643</v>
      </c>
      <c r="T124" s="28">
        <f t="shared" si="117"/>
        <v>5699</v>
      </c>
      <c r="U124" s="45">
        <f t="shared" si="118"/>
        <v>0.009826285313212845</v>
      </c>
      <c r="W124" s="107">
        <v>83</v>
      </c>
      <c r="X124" s="107">
        <v>4877</v>
      </c>
      <c r="Y124" s="28">
        <f t="shared" si="119"/>
        <v>4960</v>
      </c>
      <c r="Z124" s="45">
        <f t="shared" si="120"/>
        <v>0.016733870967741937</v>
      </c>
      <c r="AB124" s="107">
        <v>125</v>
      </c>
      <c r="AC124" s="107">
        <v>4248</v>
      </c>
      <c r="AD124" s="28">
        <f t="shared" si="121"/>
        <v>4373</v>
      </c>
      <c r="AE124" s="45">
        <f t="shared" si="122"/>
        <v>0.028584495769494626</v>
      </c>
      <c r="AG124" s="107">
        <v>97</v>
      </c>
      <c r="AH124" s="107">
        <v>3999</v>
      </c>
      <c r="AI124" s="28">
        <f t="shared" si="123"/>
        <v>4096</v>
      </c>
      <c r="AJ124" s="45">
        <f t="shared" si="124"/>
        <v>0.023681640625</v>
      </c>
      <c r="AL124" s="107">
        <v>250</v>
      </c>
      <c r="AM124" s="107">
        <v>4911</v>
      </c>
      <c r="AN124" s="28">
        <f t="shared" si="125"/>
        <v>5161</v>
      </c>
      <c r="AO124" s="45">
        <f t="shared" si="126"/>
        <v>0.0484402247626429</v>
      </c>
      <c r="AP124" s="76"/>
      <c r="AQ124" s="107">
        <v>373</v>
      </c>
      <c r="AR124" s="107">
        <v>4707</v>
      </c>
      <c r="AS124" s="28">
        <f t="shared" si="127"/>
        <v>5080</v>
      </c>
      <c r="AT124" s="45">
        <f t="shared" si="128"/>
        <v>0.0734251968503937</v>
      </c>
      <c r="AU124" s="76"/>
      <c r="AV124" s="107">
        <v>233</v>
      </c>
      <c r="AW124" s="107">
        <v>4263</v>
      </c>
      <c r="AX124" s="28">
        <f t="shared" si="129"/>
        <v>4496</v>
      </c>
      <c r="AY124" s="45">
        <f t="shared" si="130"/>
        <v>0.051823843416370106</v>
      </c>
      <c r="AZ124" s="76"/>
      <c r="BA124" s="107">
        <v>160</v>
      </c>
      <c r="BB124" s="107">
        <v>4458</v>
      </c>
      <c r="BC124" s="28">
        <f t="shared" si="131"/>
        <v>4618</v>
      </c>
      <c r="BD124" s="45">
        <f t="shared" si="132"/>
        <v>0.0346470333477696</v>
      </c>
      <c r="BE124" s="76"/>
      <c r="BF124" s="107">
        <v>136</v>
      </c>
      <c r="BG124" s="107">
        <v>5105</v>
      </c>
      <c r="BH124" s="28">
        <f t="shared" si="133"/>
        <v>5241</v>
      </c>
      <c r="BI124" s="45">
        <f t="shared" si="134"/>
        <v>0.025949246327036823</v>
      </c>
      <c r="BJ124" s="121"/>
      <c r="BL124" s="199">
        <f ca="1" t="shared" si="135"/>
        <v>2149</v>
      </c>
      <c r="BM124" s="181">
        <f ca="1" t="shared" si="135"/>
        <v>61989</v>
      </c>
      <c r="BN124" s="28">
        <f t="shared" si="136"/>
        <v>64138</v>
      </c>
      <c r="BO124" s="45">
        <f t="shared" si="137"/>
        <v>0.03350587795066887</v>
      </c>
      <c r="BP124" s="151"/>
      <c r="BR124" s="61">
        <f t="shared" si="110"/>
      </c>
    </row>
    <row r="125" spans="2:70" ht="12" customHeight="1">
      <c r="B125" s="43" t="s">
        <v>103</v>
      </c>
      <c r="C125" s="107" t="s">
        <v>272</v>
      </c>
      <c r="D125" s="107">
        <v>8</v>
      </c>
      <c r="E125" s="28">
        <f t="shared" si="111"/>
        <v>8</v>
      </c>
      <c r="F125" s="45" t="str">
        <f t="shared" si="112"/>
        <v>n. a.</v>
      </c>
      <c r="H125" s="107">
        <v>0</v>
      </c>
      <c r="I125" s="107">
        <v>6</v>
      </c>
      <c r="J125" s="28">
        <f t="shared" si="113"/>
        <v>6</v>
      </c>
      <c r="K125" s="45">
        <f t="shared" si="114"/>
        <v>0</v>
      </c>
      <c r="M125" s="107">
        <v>0</v>
      </c>
      <c r="N125" s="107">
        <v>6</v>
      </c>
      <c r="O125" s="28">
        <f t="shared" si="115"/>
        <v>6</v>
      </c>
      <c r="P125" s="45">
        <f t="shared" si="116"/>
        <v>0</v>
      </c>
      <c r="R125" s="107">
        <v>0</v>
      </c>
      <c r="S125" s="107">
        <v>0</v>
      </c>
      <c r="T125" s="28">
        <f t="shared" si="117"/>
        <v>0</v>
      </c>
      <c r="U125" s="45" t="str">
        <f t="shared" si="118"/>
        <v>n. a.</v>
      </c>
      <c r="W125" s="107">
        <v>0</v>
      </c>
      <c r="X125" s="107">
        <v>0</v>
      </c>
      <c r="Y125" s="28">
        <f t="shared" si="119"/>
        <v>0</v>
      </c>
      <c r="Z125" s="45" t="str">
        <f t="shared" si="120"/>
        <v>n. a.</v>
      </c>
      <c r="AB125" s="107">
        <v>0</v>
      </c>
      <c r="AC125" s="107">
        <v>3</v>
      </c>
      <c r="AD125" s="28">
        <f t="shared" si="121"/>
        <v>3</v>
      </c>
      <c r="AE125" s="45">
        <f t="shared" si="122"/>
        <v>0</v>
      </c>
      <c r="AG125" s="107">
        <v>0</v>
      </c>
      <c r="AH125" s="107">
        <v>7</v>
      </c>
      <c r="AI125" s="28">
        <f t="shared" si="123"/>
        <v>7</v>
      </c>
      <c r="AJ125" s="45">
        <f t="shared" si="124"/>
        <v>0</v>
      </c>
      <c r="AL125" s="107">
        <v>0</v>
      </c>
      <c r="AM125" s="107">
        <v>3</v>
      </c>
      <c r="AN125" s="28">
        <f t="shared" si="125"/>
        <v>3</v>
      </c>
      <c r="AO125" s="45">
        <f t="shared" si="126"/>
        <v>0</v>
      </c>
      <c r="AP125" s="76"/>
      <c r="AQ125" s="107">
        <v>0</v>
      </c>
      <c r="AR125" s="107">
        <v>1</v>
      </c>
      <c r="AS125" s="28">
        <f t="shared" si="127"/>
        <v>1</v>
      </c>
      <c r="AT125" s="45">
        <f t="shared" si="128"/>
        <v>0</v>
      </c>
      <c r="AU125" s="76"/>
      <c r="AV125" s="107">
        <v>0</v>
      </c>
      <c r="AW125" s="107">
        <v>4</v>
      </c>
      <c r="AX125" s="28">
        <f t="shared" si="129"/>
        <v>4</v>
      </c>
      <c r="AY125" s="45">
        <f t="shared" si="130"/>
        <v>0</v>
      </c>
      <c r="AZ125" s="76"/>
      <c r="BA125" s="107">
        <v>0</v>
      </c>
      <c r="BB125" s="107">
        <v>8</v>
      </c>
      <c r="BC125" s="28">
        <f t="shared" si="131"/>
        <v>8</v>
      </c>
      <c r="BD125" s="45">
        <f t="shared" si="132"/>
        <v>0</v>
      </c>
      <c r="BE125" s="76"/>
      <c r="BF125" s="107">
        <v>0</v>
      </c>
      <c r="BG125" s="107">
        <v>8</v>
      </c>
      <c r="BH125" s="28">
        <f t="shared" si="133"/>
        <v>8</v>
      </c>
      <c r="BI125" s="45">
        <f t="shared" si="134"/>
        <v>0</v>
      </c>
      <c r="BJ125" s="121"/>
      <c r="BL125" s="199">
        <f ca="1" t="shared" si="135"/>
        <v>0</v>
      </c>
      <c r="BM125" s="181">
        <f ca="1" t="shared" si="135"/>
        <v>54</v>
      </c>
      <c r="BN125" s="28">
        <f t="shared" si="136"/>
        <v>54</v>
      </c>
      <c r="BO125" s="45">
        <f t="shared" si="137"/>
        <v>0</v>
      </c>
      <c r="BP125" s="151"/>
      <c r="BR125" s="61">
        <f t="shared" si="110"/>
      </c>
    </row>
    <row r="126" spans="2:70" ht="12" customHeight="1">
      <c r="B126" s="43" t="s">
        <v>247</v>
      </c>
      <c r="C126" s="107">
        <v>3</v>
      </c>
      <c r="D126" s="107">
        <v>539</v>
      </c>
      <c r="E126" s="28">
        <f t="shared" si="111"/>
        <v>542</v>
      </c>
      <c r="F126" s="45">
        <f t="shared" si="112"/>
        <v>0.005535055350553505</v>
      </c>
      <c r="H126" s="107">
        <v>2</v>
      </c>
      <c r="I126" s="107">
        <v>480</v>
      </c>
      <c r="J126" s="28">
        <f t="shared" si="113"/>
        <v>482</v>
      </c>
      <c r="K126" s="45">
        <f t="shared" si="114"/>
        <v>0.004149377593360996</v>
      </c>
      <c r="M126" s="107">
        <v>0</v>
      </c>
      <c r="N126" s="107">
        <v>405</v>
      </c>
      <c r="O126" s="28">
        <f t="shared" si="115"/>
        <v>405</v>
      </c>
      <c r="P126" s="45">
        <f t="shared" si="116"/>
        <v>0</v>
      </c>
      <c r="R126" s="107">
        <v>0</v>
      </c>
      <c r="S126" s="107">
        <v>357</v>
      </c>
      <c r="T126" s="28">
        <f t="shared" si="117"/>
        <v>357</v>
      </c>
      <c r="U126" s="45">
        <f t="shared" si="118"/>
        <v>0</v>
      </c>
      <c r="W126" s="107">
        <v>0</v>
      </c>
      <c r="X126" s="107">
        <v>246</v>
      </c>
      <c r="Y126" s="28">
        <f t="shared" si="119"/>
        <v>246</v>
      </c>
      <c r="Z126" s="45">
        <f t="shared" si="120"/>
        <v>0</v>
      </c>
      <c r="AB126" s="107">
        <v>1</v>
      </c>
      <c r="AC126" s="107">
        <v>236</v>
      </c>
      <c r="AD126" s="28">
        <f t="shared" si="121"/>
        <v>237</v>
      </c>
      <c r="AE126" s="45">
        <f t="shared" si="122"/>
        <v>0.004219409282700422</v>
      </c>
      <c r="AG126" s="107">
        <v>0</v>
      </c>
      <c r="AH126" s="107">
        <v>263</v>
      </c>
      <c r="AI126" s="28">
        <f t="shared" si="123"/>
        <v>263</v>
      </c>
      <c r="AJ126" s="45">
        <f t="shared" si="124"/>
        <v>0</v>
      </c>
      <c r="AL126" s="107">
        <v>1</v>
      </c>
      <c r="AM126" s="107">
        <v>240</v>
      </c>
      <c r="AN126" s="28">
        <f t="shared" si="125"/>
        <v>241</v>
      </c>
      <c r="AO126" s="45">
        <f t="shared" si="126"/>
        <v>0.004149377593360996</v>
      </c>
      <c r="AP126" s="76"/>
      <c r="AQ126" s="107">
        <v>1</v>
      </c>
      <c r="AR126" s="107">
        <v>193</v>
      </c>
      <c r="AS126" s="28">
        <f t="shared" si="127"/>
        <v>194</v>
      </c>
      <c r="AT126" s="45">
        <f t="shared" si="128"/>
        <v>0.005154639175257732</v>
      </c>
      <c r="AU126" s="76"/>
      <c r="AV126" s="107">
        <v>2</v>
      </c>
      <c r="AW126" s="107">
        <v>261</v>
      </c>
      <c r="AX126" s="28">
        <f t="shared" si="129"/>
        <v>263</v>
      </c>
      <c r="AY126" s="45">
        <f t="shared" si="130"/>
        <v>0.0076045627376425855</v>
      </c>
      <c r="AZ126" s="76"/>
      <c r="BA126" s="107">
        <v>0</v>
      </c>
      <c r="BB126" s="107">
        <v>349</v>
      </c>
      <c r="BC126" s="28">
        <f t="shared" si="131"/>
        <v>349</v>
      </c>
      <c r="BD126" s="45">
        <f t="shared" si="132"/>
        <v>0</v>
      </c>
      <c r="BE126" s="76"/>
      <c r="BF126" s="107">
        <v>3</v>
      </c>
      <c r="BG126" s="107">
        <v>413</v>
      </c>
      <c r="BH126" s="28">
        <f t="shared" si="133"/>
        <v>416</v>
      </c>
      <c r="BI126" s="45">
        <f t="shared" si="134"/>
        <v>0.007211538461538462</v>
      </c>
      <c r="BJ126" s="121"/>
      <c r="BL126" s="199">
        <f ca="1" t="shared" si="135"/>
        <v>13</v>
      </c>
      <c r="BM126" s="181">
        <f ca="1" t="shared" si="135"/>
        <v>3982</v>
      </c>
      <c r="BN126" s="28">
        <f t="shared" si="136"/>
        <v>3995</v>
      </c>
      <c r="BO126" s="45">
        <f t="shared" si="137"/>
        <v>0.003254067584480601</v>
      </c>
      <c r="BP126" s="151"/>
      <c r="BR126" s="61">
        <f t="shared" si="110"/>
      </c>
    </row>
    <row r="127" spans="2:70" ht="12" customHeight="1">
      <c r="B127" s="43" t="s">
        <v>104</v>
      </c>
      <c r="C127" s="107">
        <v>6</v>
      </c>
      <c r="D127" s="107">
        <v>4307</v>
      </c>
      <c r="E127" s="28">
        <f t="shared" si="111"/>
        <v>4313</v>
      </c>
      <c r="F127" s="45">
        <f t="shared" si="112"/>
        <v>0.0013911430558775793</v>
      </c>
      <c r="H127" s="107">
        <v>13</v>
      </c>
      <c r="I127" s="107">
        <v>4070</v>
      </c>
      <c r="J127" s="28">
        <f t="shared" si="113"/>
        <v>4083</v>
      </c>
      <c r="K127" s="45">
        <f t="shared" si="114"/>
        <v>0.0031839333823169237</v>
      </c>
      <c r="M127" s="107">
        <v>21</v>
      </c>
      <c r="N127" s="107">
        <v>3552</v>
      </c>
      <c r="O127" s="28">
        <f t="shared" si="115"/>
        <v>3573</v>
      </c>
      <c r="P127" s="45">
        <f t="shared" si="116"/>
        <v>0.005877413937867338</v>
      </c>
      <c r="R127" s="107">
        <v>15</v>
      </c>
      <c r="S127" s="107">
        <v>1661</v>
      </c>
      <c r="T127" s="28">
        <f t="shared" si="117"/>
        <v>1676</v>
      </c>
      <c r="U127" s="45">
        <f t="shared" si="118"/>
        <v>0.008949880668257757</v>
      </c>
      <c r="W127" s="107">
        <v>7</v>
      </c>
      <c r="X127" s="107">
        <v>1046</v>
      </c>
      <c r="Y127" s="28">
        <f t="shared" si="119"/>
        <v>1053</v>
      </c>
      <c r="Z127" s="45">
        <f t="shared" si="120"/>
        <v>0.006647673314339981</v>
      </c>
      <c r="AB127" s="107">
        <v>3</v>
      </c>
      <c r="AC127" s="107">
        <v>1252</v>
      </c>
      <c r="AD127" s="28">
        <f t="shared" si="121"/>
        <v>1255</v>
      </c>
      <c r="AE127" s="45">
        <f t="shared" si="122"/>
        <v>0.002390438247011952</v>
      </c>
      <c r="AG127" s="107">
        <v>2</v>
      </c>
      <c r="AH127" s="107">
        <v>1346</v>
      </c>
      <c r="AI127" s="28">
        <f t="shared" si="123"/>
        <v>1348</v>
      </c>
      <c r="AJ127" s="45">
        <f t="shared" si="124"/>
        <v>0.001483679525222552</v>
      </c>
      <c r="AL127" s="107">
        <v>1</v>
      </c>
      <c r="AM127" s="107">
        <v>830</v>
      </c>
      <c r="AN127" s="28">
        <f t="shared" si="125"/>
        <v>831</v>
      </c>
      <c r="AO127" s="45">
        <f t="shared" si="126"/>
        <v>0.0012033694344163659</v>
      </c>
      <c r="AP127" s="76"/>
      <c r="AQ127" s="107">
        <v>2</v>
      </c>
      <c r="AR127" s="107">
        <v>956</v>
      </c>
      <c r="AS127" s="28">
        <f t="shared" si="127"/>
        <v>958</v>
      </c>
      <c r="AT127" s="45">
        <f t="shared" si="128"/>
        <v>0.0020876826722338203</v>
      </c>
      <c r="AU127" s="76"/>
      <c r="AV127" s="107">
        <v>1</v>
      </c>
      <c r="AW127" s="107">
        <v>2372</v>
      </c>
      <c r="AX127" s="28">
        <f t="shared" si="129"/>
        <v>2373</v>
      </c>
      <c r="AY127" s="45">
        <f t="shared" si="130"/>
        <v>0.00042140750105351877</v>
      </c>
      <c r="AZ127" s="76"/>
      <c r="BA127" s="107">
        <v>0</v>
      </c>
      <c r="BB127" s="107">
        <v>3829</v>
      </c>
      <c r="BC127" s="28">
        <f t="shared" si="131"/>
        <v>3829</v>
      </c>
      <c r="BD127" s="45">
        <f t="shared" si="132"/>
        <v>0</v>
      </c>
      <c r="BE127" s="76"/>
      <c r="BF127" s="107">
        <v>0</v>
      </c>
      <c r="BG127" s="107">
        <v>4970</v>
      </c>
      <c r="BH127" s="28">
        <f t="shared" si="133"/>
        <v>4970</v>
      </c>
      <c r="BI127" s="45">
        <f t="shared" si="134"/>
        <v>0</v>
      </c>
      <c r="BJ127" s="121"/>
      <c r="BL127" s="199">
        <f ca="1" t="shared" si="135"/>
        <v>71</v>
      </c>
      <c r="BM127" s="181">
        <f ca="1" t="shared" si="135"/>
        <v>30191</v>
      </c>
      <c r="BN127" s="28">
        <f t="shared" si="136"/>
        <v>30262</v>
      </c>
      <c r="BO127" s="45">
        <f t="shared" si="137"/>
        <v>0.0023461767232833258</v>
      </c>
      <c r="BP127" s="151"/>
      <c r="BR127" s="61">
        <f t="shared" si="110"/>
      </c>
    </row>
    <row r="128" spans="2:70" ht="12" customHeight="1">
      <c r="B128" s="43" t="s">
        <v>105</v>
      </c>
      <c r="C128" s="107">
        <v>2</v>
      </c>
      <c r="D128" s="107">
        <v>4716</v>
      </c>
      <c r="E128" s="28">
        <f t="shared" si="111"/>
        <v>4718</v>
      </c>
      <c r="F128" s="45">
        <f t="shared" si="112"/>
        <v>0.000423908435777872</v>
      </c>
      <c r="H128" s="107">
        <v>0</v>
      </c>
      <c r="I128" s="107">
        <v>4723</v>
      </c>
      <c r="J128" s="28">
        <f t="shared" si="113"/>
        <v>4723</v>
      </c>
      <c r="K128" s="45">
        <f t="shared" si="114"/>
        <v>0</v>
      </c>
      <c r="M128" s="107">
        <v>0</v>
      </c>
      <c r="N128" s="107">
        <v>4052</v>
      </c>
      <c r="O128" s="28">
        <f t="shared" si="115"/>
        <v>4052</v>
      </c>
      <c r="P128" s="45">
        <f t="shared" si="116"/>
        <v>0</v>
      </c>
      <c r="R128" s="107">
        <v>0</v>
      </c>
      <c r="S128" s="107">
        <v>5226</v>
      </c>
      <c r="T128" s="28">
        <f t="shared" si="117"/>
        <v>5226</v>
      </c>
      <c r="U128" s="45">
        <f t="shared" si="118"/>
        <v>0</v>
      </c>
      <c r="W128" s="107">
        <v>2</v>
      </c>
      <c r="X128" s="107">
        <v>2894</v>
      </c>
      <c r="Y128" s="28">
        <f t="shared" si="119"/>
        <v>2896</v>
      </c>
      <c r="Z128" s="45">
        <f t="shared" si="120"/>
        <v>0.0006906077348066298</v>
      </c>
      <c r="AB128" s="107">
        <v>1</v>
      </c>
      <c r="AC128" s="107">
        <v>2205</v>
      </c>
      <c r="AD128" s="28">
        <f t="shared" si="121"/>
        <v>2206</v>
      </c>
      <c r="AE128" s="45">
        <f t="shared" si="122"/>
        <v>0.00045330915684496827</v>
      </c>
      <c r="AG128" s="107">
        <v>2</v>
      </c>
      <c r="AH128" s="107">
        <v>5101</v>
      </c>
      <c r="AI128" s="28">
        <f t="shared" si="123"/>
        <v>5103</v>
      </c>
      <c r="AJ128" s="45">
        <f t="shared" si="124"/>
        <v>0.0003919263178522438</v>
      </c>
      <c r="AL128" s="107">
        <v>0</v>
      </c>
      <c r="AM128" s="107">
        <v>2540</v>
      </c>
      <c r="AN128" s="28">
        <f t="shared" si="125"/>
        <v>2540</v>
      </c>
      <c r="AO128" s="45">
        <f t="shared" si="126"/>
        <v>0</v>
      </c>
      <c r="AP128" s="76"/>
      <c r="AQ128" s="107">
        <v>0</v>
      </c>
      <c r="AR128" s="107">
        <v>2554</v>
      </c>
      <c r="AS128" s="28">
        <f t="shared" si="127"/>
        <v>2554</v>
      </c>
      <c r="AT128" s="45">
        <f t="shared" si="128"/>
        <v>0</v>
      </c>
      <c r="AU128" s="76"/>
      <c r="AV128" s="107">
        <v>0</v>
      </c>
      <c r="AW128" s="107">
        <v>4516</v>
      </c>
      <c r="AX128" s="28">
        <f t="shared" si="129"/>
        <v>4516</v>
      </c>
      <c r="AY128" s="45">
        <f t="shared" si="130"/>
        <v>0</v>
      </c>
      <c r="AZ128" s="76"/>
      <c r="BA128" s="107">
        <v>0</v>
      </c>
      <c r="BB128" s="107">
        <v>4371</v>
      </c>
      <c r="BC128" s="28">
        <f t="shared" si="131"/>
        <v>4371</v>
      </c>
      <c r="BD128" s="45">
        <f t="shared" si="132"/>
        <v>0</v>
      </c>
      <c r="BE128" s="76"/>
      <c r="BF128" s="107">
        <v>0</v>
      </c>
      <c r="BG128" s="107">
        <v>6282</v>
      </c>
      <c r="BH128" s="28">
        <f t="shared" si="133"/>
        <v>6282</v>
      </c>
      <c r="BI128" s="45">
        <f t="shared" si="134"/>
        <v>0</v>
      </c>
      <c r="BJ128" s="121"/>
      <c r="BL128" s="199">
        <f ca="1" t="shared" si="135"/>
        <v>7</v>
      </c>
      <c r="BM128" s="181">
        <f ca="1" t="shared" si="135"/>
        <v>49180</v>
      </c>
      <c r="BN128" s="28">
        <f t="shared" si="136"/>
        <v>49187</v>
      </c>
      <c r="BO128" s="45">
        <f t="shared" si="137"/>
        <v>0.00014231402606379735</v>
      </c>
      <c r="BP128" s="151"/>
      <c r="BR128" s="61">
        <f t="shared" si="110"/>
      </c>
    </row>
    <row r="129" spans="2:70" ht="12" customHeight="1">
      <c r="B129" s="43" t="s">
        <v>37</v>
      </c>
      <c r="C129" s="107">
        <v>15</v>
      </c>
      <c r="D129" s="107">
        <v>2513</v>
      </c>
      <c r="E129" s="28">
        <f t="shared" si="111"/>
        <v>2528</v>
      </c>
      <c r="F129" s="45">
        <f t="shared" si="112"/>
        <v>0.005933544303797469</v>
      </c>
      <c r="H129" s="107">
        <v>15</v>
      </c>
      <c r="I129" s="107">
        <v>1976</v>
      </c>
      <c r="J129" s="28">
        <f t="shared" si="113"/>
        <v>1991</v>
      </c>
      <c r="K129" s="45">
        <f t="shared" si="114"/>
        <v>0.007533902561526871</v>
      </c>
      <c r="M129" s="107">
        <v>8</v>
      </c>
      <c r="N129" s="107">
        <v>2142</v>
      </c>
      <c r="O129" s="28">
        <f t="shared" si="115"/>
        <v>2150</v>
      </c>
      <c r="P129" s="45">
        <f t="shared" si="116"/>
        <v>0.0037209302325581397</v>
      </c>
      <c r="R129" s="107">
        <v>4</v>
      </c>
      <c r="S129" s="107">
        <v>2107</v>
      </c>
      <c r="T129" s="28">
        <f t="shared" si="117"/>
        <v>2111</v>
      </c>
      <c r="U129" s="45">
        <f t="shared" si="118"/>
        <v>0.0018948365703458077</v>
      </c>
      <c r="W129" s="107">
        <v>3</v>
      </c>
      <c r="X129" s="107">
        <v>1854</v>
      </c>
      <c r="Y129" s="28">
        <f t="shared" si="119"/>
        <v>1857</v>
      </c>
      <c r="Z129" s="45">
        <f t="shared" si="120"/>
        <v>0.0016155088852988692</v>
      </c>
      <c r="AB129" s="107">
        <v>9</v>
      </c>
      <c r="AC129" s="107">
        <v>1730</v>
      </c>
      <c r="AD129" s="28">
        <f t="shared" si="121"/>
        <v>1739</v>
      </c>
      <c r="AE129" s="45">
        <f t="shared" si="122"/>
        <v>0.005175388154111558</v>
      </c>
      <c r="AG129" s="107">
        <v>13</v>
      </c>
      <c r="AH129" s="107">
        <v>1567</v>
      </c>
      <c r="AI129" s="28">
        <f t="shared" si="123"/>
        <v>1580</v>
      </c>
      <c r="AJ129" s="45">
        <f t="shared" si="124"/>
        <v>0.008227848101265823</v>
      </c>
      <c r="AL129" s="107">
        <v>9</v>
      </c>
      <c r="AM129" s="107">
        <v>1812</v>
      </c>
      <c r="AN129" s="28">
        <f t="shared" si="125"/>
        <v>1821</v>
      </c>
      <c r="AO129" s="45">
        <f t="shared" si="126"/>
        <v>0.004942339373970346</v>
      </c>
      <c r="AP129" s="76"/>
      <c r="AQ129" s="107">
        <v>15</v>
      </c>
      <c r="AR129" s="107">
        <v>1717</v>
      </c>
      <c r="AS129" s="28">
        <f t="shared" si="127"/>
        <v>1732</v>
      </c>
      <c r="AT129" s="45">
        <f t="shared" si="128"/>
        <v>0.008660508083140877</v>
      </c>
      <c r="AU129" s="76"/>
      <c r="AV129" s="107">
        <v>9</v>
      </c>
      <c r="AW129" s="107">
        <v>2138</v>
      </c>
      <c r="AX129" s="28">
        <f t="shared" si="129"/>
        <v>2147</v>
      </c>
      <c r="AY129" s="45">
        <f t="shared" si="130"/>
        <v>0.004191895668374476</v>
      </c>
      <c r="AZ129" s="76"/>
      <c r="BA129" s="107">
        <v>4</v>
      </c>
      <c r="BB129" s="107">
        <v>2445</v>
      </c>
      <c r="BC129" s="28">
        <f t="shared" si="131"/>
        <v>2449</v>
      </c>
      <c r="BD129" s="45">
        <f t="shared" si="132"/>
        <v>0.0016333197223356473</v>
      </c>
      <c r="BE129" s="76"/>
      <c r="BF129" s="107">
        <v>16</v>
      </c>
      <c r="BG129" s="107">
        <v>3374</v>
      </c>
      <c r="BH129" s="28">
        <f t="shared" si="133"/>
        <v>3390</v>
      </c>
      <c r="BI129" s="45">
        <f t="shared" si="134"/>
        <v>0.00471976401179941</v>
      </c>
      <c r="BJ129" s="121"/>
      <c r="BL129" s="199">
        <f ca="1" t="shared" si="135"/>
        <v>120</v>
      </c>
      <c r="BM129" s="181">
        <f ca="1" t="shared" si="135"/>
        <v>25375</v>
      </c>
      <c r="BN129" s="28">
        <f t="shared" si="136"/>
        <v>25495</v>
      </c>
      <c r="BO129" s="45">
        <f t="shared" si="137"/>
        <v>0.004706805255932536</v>
      </c>
      <c r="BP129" s="151"/>
      <c r="BR129" s="61">
        <f t="shared" si="110"/>
      </c>
    </row>
    <row r="130" spans="2:70" ht="12" customHeight="1">
      <c r="B130" s="43" t="s">
        <v>197</v>
      </c>
      <c r="C130" s="107">
        <v>0</v>
      </c>
      <c r="D130" s="107">
        <v>1</v>
      </c>
      <c r="E130" s="28">
        <f t="shared" si="111"/>
        <v>1</v>
      </c>
      <c r="F130" s="45">
        <f t="shared" si="112"/>
        <v>0</v>
      </c>
      <c r="H130" s="107">
        <v>0</v>
      </c>
      <c r="I130" s="107">
        <v>0</v>
      </c>
      <c r="J130" s="28">
        <f t="shared" si="113"/>
        <v>0</v>
      </c>
      <c r="K130" s="45" t="str">
        <f t="shared" si="114"/>
        <v>n. a.</v>
      </c>
      <c r="M130" s="107">
        <v>0</v>
      </c>
      <c r="N130" s="107">
        <v>0</v>
      </c>
      <c r="O130" s="28">
        <f t="shared" si="115"/>
        <v>0</v>
      </c>
      <c r="P130" s="45" t="str">
        <f t="shared" si="116"/>
        <v>n. a.</v>
      </c>
      <c r="R130" s="107">
        <v>0</v>
      </c>
      <c r="S130" s="107">
        <v>2</v>
      </c>
      <c r="T130" s="28">
        <f t="shared" si="117"/>
        <v>2</v>
      </c>
      <c r="U130" s="45">
        <f t="shared" si="118"/>
        <v>0</v>
      </c>
      <c r="W130" s="107">
        <v>0</v>
      </c>
      <c r="X130" s="107">
        <v>0</v>
      </c>
      <c r="Y130" s="28">
        <f t="shared" si="119"/>
        <v>0</v>
      </c>
      <c r="Z130" s="45" t="str">
        <f t="shared" si="120"/>
        <v>n. a.</v>
      </c>
      <c r="AB130" s="107">
        <v>0</v>
      </c>
      <c r="AC130" s="107">
        <v>3</v>
      </c>
      <c r="AD130" s="28">
        <f t="shared" si="121"/>
        <v>3</v>
      </c>
      <c r="AE130" s="45">
        <f t="shared" si="122"/>
        <v>0</v>
      </c>
      <c r="AG130" s="107">
        <v>0</v>
      </c>
      <c r="AH130" s="107">
        <v>2</v>
      </c>
      <c r="AI130" s="28">
        <f t="shared" si="123"/>
        <v>2</v>
      </c>
      <c r="AJ130" s="45">
        <f t="shared" si="124"/>
        <v>0</v>
      </c>
      <c r="AL130" s="107">
        <v>0</v>
      </c>
      <c r="AM130" s="107">
        <v>1</v>
      </c>
      <c r="AN130" s="28">
        <f t="shared" si="125"/>
        <v>1</v>
      </c>
      <c r="AO130" s="45">
        <f t="shared" si="126"/>
        <v>0</v>
      </c>
      <c r="AP130" s="76"/>
      <c r="AQ130" s="107">
        <v>0</v>
      </c>
      <c r="AR130" s="107">
        <v>3</v>
      </c>
      <c r="AS130" s="28">
        <f t="shared" si="127"/>
        <v>3</v>
      </c>
      <c r="AT130" s="45">
        <f t="shared" si="128"/>
        <v>0</v>
      </c>
      <c r="AU130" s="76"/>
      <c r="AV130" s="107">
        <v>0</v>
      </c>
      <c r="AW130" s="107">
        <v>1</v>
      </c>
      <c r="AX130" s="28">
        <f t="shared" si="129"/>
        <v>1</v>
      </c>
      <c r="AY130" s="45">
        <f t="shared" si="130"/>
        <v>0</v>
      </c>
      <c r="AZ130" s="76"/>
      <c r="BA130" s="107">
        <v>0</v>
      </c>
      <c r="BB130" s="107">
        <v>1</v>
      </c>
      <c r="BC130" s="28">
        <f t="shared" si="131"/>
        <v>1</v>
      </c>
      <c r="BD130" s="45">
        <f t="shared" si="132"/>
        <v>0</v>
      </c>
      <c r="BE130" s="76"/>
      <c r="BF130" s="107">
        <v>0</v>
      </c>
      <c r="BG130" s="107">
        <v>0</v>
      </c>
      <c r="BH130" s="28">
        <f t="shared" si="133"/>
        <v>0</v>
      </c>
      <c r="BI130" s="45" t="str">
        <f t="shared" si="134"/>
        <v>n. a.</v>
      </c>
      <c r="BJ130" s="121"/>
      <c r="BL130" s="199">
        <f ca="1" t="shared" si="135"/>
        <v>0</v>
      </c>
      <c r="BM130" s="181">
        <f ca="1" t="shared" si="135"/>
        <v>14</v>
      </c>
      <c r="BN130" s="28">
        <f t="shared" si="136"/>
        <v>14</v>
      </c>
      <c r="BO130" s="45">
        <f t="shared" si="137"/>
        <v>0</v>
      </c>
      <c r="BP130" s="151"/>
      <c r="BR130" s="61">
        <f t="shared" si="110"/>
      </c>
    </row>
    <row r="131" spans="2:70" ht="6" customHeight="1">
      <c r="B131" s="43"/>
      <c r="C131" s="44"/>
      <c r="D131" s="77"/>
      <c r="E131" s="77"/>
      <c r="F131" s="76"/>
      <c r="H131" s="44"/>
      <c r="I131" s="77"/>
      <c r="J131" s="77"/>
      <c r="K131" s="76"/>
      <c r="M131" s="44"/>
      <c r="N131" s="77"/>
      <c r="O131" s="77"/>
      <c r="P131" s="76"/>
      <c r="R131" s="44"/>
      <c r="S131" s="77"/>
      <c r="T131" s="77"/>
      <c r="U131" s="76"/>
      <c r="W131" s="44"/>
      <c r="X131" s="77"/>
      <c r="Y131" s="77"/>
      <c r="Z131" s="76"/>
      <c r="AB131" s="44"/>
      <c r="AC131" s="77"/>
      <c r="AD131" s="77"/>
      <c r="AE131" s="76"/>
      <c r="AG131" s="44"/>
      <c r="AH131" s="77"/>
      <c r="AI131" s="77"/>
      <c r="AJ131" s="76"/>
      <c r="AL131" s="44"/>
      <c r="AM131" s="77"/>
      <c r="AN131" s="77"/>
      <c r="AO131" s="76"/>
      <c r="AP131" s="76"/>
      <c r="AQ131" s="44"/>
      <c r="AR131" s="77"/>
      <c r="AS131" s="77"/>
      <c r="AT131" s="76"/>
      <c r="AU131" s="76"/>
      <c r="AV131" s="44"/>
      <c r="AW131" s="77"/>
      <c r="AX131" s="77"/>
      <c r="AY131" s="76"/>
      <c r="AZ131" s="76"/>
      <c r="BA131" s="44"/>
      <c r="BB131" s="77"/>
      <c r="BC131" s="77"/>
      <c r="BD131" s="76"/>
      <c r="BE131" s="76"/>
      <c r="BF131" s="44"/>
      <c r="BG131" s="77"/>
      <c r="BH131" s="77"/>
      <c r="BI131" s="76"/>
      <c r="BJ131" s="119"/>
      <c r="BL131" s="152"/>
      <c r="BM131" s="77"/>
      <c r="BN131" s="77"/>
      <c r="BO131" s="76"/>
      <c r="BP131" s="119"/>
      <c r="BR131" s="61">
        <f t="shared" si="110"/>
      </c>
    </row>
    <row r="132" spans="2:70" ht="12" customHeight="1">
      <c r="B132" s="51" t="s">
        <v>38</v>
      </c>
      <c r="C132" s="81">
        <f>SUM(C133:C184)</f>
        <v>1268</v>
      </c>
      <c r="D132" s="81">
        <f>SUM(D133:D184)</f>
        <v>50469</v>
      </c>
      <c r="E132" s="28">
        <f>C132+D132</f>
        <v>51737</v>
      </c>
      <c r="F132" s="29">
        <f>_xlfn.IFERROR(C132/E132,"n. a.")</f>
        <v>0.024508572201712507</v>
      </c>
      <c r="H132" s="81">
        <f>SUM(H133:H184)</f>
        <v>1266</v>
      </c>
      <c r="I132" s="81">
        <f>SUM(I133:I184)</f>
        <v>45172</v>
      </c>
      <c r="J132" s="28">
        <f>H132+I132</f>
        <v>46438</v>
      </c>
      <c r="K132" s="29">
        <f>_xlfn.IFERROR(H132/J132,"n. a.")</f>
        <v>0.02726215599293682</v>
      </c>
      <c r="M132" s="81">
        <f>SUM(M133:M184)</f>
        <v>1321</v>
      </c>
      <c r="N132" s="81">
        <f>SUM(N133:N184)</f>
        <v>57952</v>
      </c>
      <c r="O132" s="28">
        <f>M132+N132</f>
        <v>59273</v>
      </c>
      <c r="P132" s="29">
        <f>_xlfn.IFERROR(M132/O132,"n. a.")</f>
        <v>0.022286707269751828</v>
      </c>
      <c r="R132" s="81">
        <f>SUM(R133:R184)</f>
        <v>2025</v>
      </c>
      <c r="S132" s="81">
        <f>SUM(S133:S184)</f>
        <v>55935</v>
      </c>
      <c r="T132" s="28">
        <f>R132+S132</f>
        <v>57960</v>
      </c>
      <c r="U132" s="29">
        <f>_xlfn.IFERROR(R132/T132,"n. a.")</f>
        <v>0.03493788819875776</v>
      </c>
      <c r="W132" s="81">
        <f>SUM(W133:W184)</f>
        <v>2330</v>
      </c>
      <c r="X132" s="81">
        <f>SUM(X133:X184)</f>
        <v>53966</v>
      </c>
      <c r="Y132" s="28">
        <f>W132+X132</f>
        <v>56296</v>
      </c>
      <c r="Z132" s="29">
        <f>_xlfn.IFERROR(W132/Y132,"n. a.")</f>
        <v>0.041388375728293306</v>
      </c>
      <c r="AB132" s="81">
        <f>SUM(AB133:AB184)</f>
        <v>1742</v>
      </c>
      <c r="AC132" s="81">
        <f>SUM(AC133:AC184)</f>
        <v>49406</v>
      </c>
      <c r="AD132" s="28">
        <f>AB132+AC132</f>
        <v>51148</v>
      </c>
      <c r="AE132" s="29">
        <f>_xlfn.IFERROR(AB132/AD132,"n. a.")</f>
        <v>0.034058027684366936</v>
      </c>
      <c r="AG132" s="81">
        <f>SUM(AG133:AG184)</f>
        <v>1442</v>
      </c>
      <c r="AH132" s="81">
        <f>SUM(AH133:AH184)</f>
        <v>49277</v>
      </c>
      <c r="AI132" s="28">
        <f>AG132+AH132</f>
        <v>50719</v>
      </c>
      <c r="AJ132" s="29">
        <f>_xlfn.IFERROR(AG132/AI132,"n. a.")</f>
        <v>0.028431159920345433</v>
      </c>
      <c r="AL132" s="81">
        <f>SUM(AL133:AL184)</f>
        <v>1859</v>
      </c>
      <c r="AM132" s="81">
        <f>SUM(AM133:AM184)</f>
        <v>51317</v>
      </c>
      <c r="AN132" s="28">
        <f>AL132+AM132</f>
        <v>53176</v>
      </c>
      <c r="AO132" s="29">
        <f>_xlfn.IFERROR(AL132/AN132,"n. a.")</f>
        <v>0.03495938017150594</v>
      </c>
      <c r="AP132" s="76"/>
      <c r="AQ132" s="81">
        <f>SUM(AQ133:AQ184)</f>
        <v>2148</v>
      </c>
      <c r="AR132" s="81">
        <f>SUM(AR133:AR184)</f>
        <v>49049</v>
      </c>
      <c r="AS132" s="28">
        <f>AQ132+AR132</f>
        <v>51197</v>
      </c>
      <c r="AT132" s="29">
        <f>_xlfn.IFERROR(AQ132/AS132,"n. a.")</f>
        <v>0.041955583334961036</v>
      </c>
      <c r="AU132" s="76"/>
      <c r="AV132" s="81">
        <f>SUM(AV133:AV184)</f>
        <v>1205</v>
      </c>
      <c r="AW132" s="81">
        <f>SUM(AW133:AW184)</f>
        <v>51636</v>
      </c>
      <c r="AX132" s="28">
        <f>AV132+AW132</f>
        <v>52841</v>
      </c>
      <c r="AY132" s="29">
        <f>_xlfn.IFERROR(AV132/AX132,"n. a.")</f>
        <v>0.022804261842130163</v>
      </c>
      <c r="AZ132" s="76"/>
      <c r="BA132" s="81">
        <f>SUM(BA133:BA184)</f>
        <v>1135</v>
      </c>
      <c r="BB132" s="81">
        <f>SUM(BB133:BB184)</f>
        <v>69248</v>
      </c>
      <c r="BC132" s="28">
        <f>BA132+BB132</f>
        <v>70383</v>
      </c>
      <c r="BD132" s="29">
        <f>_xlfn.IFERROR(BA132/BC132,"n. a.")</f>
        <v>0.01612605316624753</v>
      </c>
      <c r="BE132" s="76"/>
      <c r="BF132" s="81">
        <f>SUM(BF133:BF184)</f>
        <v>914</v>
      </c>
      <c r="BG132" s="81">
        <f>SUM(BG133:BG184)</f>
        <v>92678</v>
      </c>
      <c r="BH132" s="28">
        <f>BF132+BG132</f>
        <v>93592</v>
      </c>
      <c r="BI132" s="29">
        <f>_xlfn.IFERROR(BF132/BH132,"n. a.")</f>
        <v>0.009765791948029746</v>
      </c>
      <c r="BJ132" s="116"/>
      <c r="BL132" s="197">
        <f>SUM(BL133:BL184)</f>
        <v>18655</v>
      </c>
      <c r="BM132" s="81">
        <f>SUM(BM133:BM184)</f>
        <v>676105</v>
      </c>
      <c r="BN132" s="28">
        <f>BL132+BM132</f>
        <v>694760</v>
      </c>
      <c r="BO132" s="29">
        <f>_xlfn.IFERROR(BL132/BN132,"n. a.")</f>
        <v>0.02685099890609707</v>
      </c>
      <c r="BP132" s="148"/>
      <c r="BR132" s="61">
        <f t="shared" si="110"/>
      </c>
    </row>
    <row r="133" spans="2:70" ht="12" customHeight="1">
      <c r="B133" s="43" t="s">
        <v>106</v>
      </c>
      <c r="C133" s="107">
        <v>19</v>
      </c>
      <c r="D133" s="107">
        <v>102</v>
      </c>
      <c r="E133" s="28">
        <f aca="true" t="shared" si="138" ref="E133:E183">SUM(C133:D133)</f>
        <v>121</v>
      </c>
      <c r="F133" s="45">
        <f aca="true" t="shared" si="139" ref="F133:F183">_xlfn.IFERROR(C133/E133,"n. a.")</f>
        <v>0.15702479338842976</v>
      </c>
      <c r="H133" s="107">
        <v>19</v>
      </c>
      <c r="I133" s="107">
        <v>63</v>
      </c>
      <c r="J133" s="28">
        <f aca="true" t="shared" si="140" ref="J133:J183">H133+I133</f>
        <v>82</v>
      </c>
      <c r="K133" s="45">
        <f aca="true" t="shared" si="141" ref="K133:K183">_xlfn.IFERROR(H133/J133,"n. a.")</f>
        <v>0.23170731707317074</v>
      </c>
      <c r="M133" s="107">
        <v>38</v>
      </c>
      <c r="N133" s="107">
        <v>95</v>
      </c>
      <c r="O133" s="28">
        <f aca="true" t="shared" si="142" ref="O133:O183">M133+N133</f>
        <v>133</v>
      </c>
      <c r="P133" s="45">
        <f aca="true" t="shared" si="143" ref="P133:P183">_xlfn.IFERROR(M133/O133,"n. a.")</f>
        <v>0.2857142857142857</v>
      </c>
      <c r="R133" s="107">
        <v>29</v>
      </c>
      <c r="S133" s="107">
        <v>70</v>
      </c>
      <c r="T133" s="28">
        <f aca="true" t="shared" si="144" ref="T133:T183">R133+S133</f>
        <v>99</v>
      </c>
      <c r="U133" s="45">
        <f aca="true" t="shared" si="145" ref="U133:U183">_xlfn.IFERROR(R133/T133,"n. a.")</f>
        <v>0.29292929292929293</v>
      </c>
      <c r="W133" s="107">
        <v>17</v>
      </c>
      <c r="X133" s="107">
        <v>80</v>
      </c>
      <c r="Y133" s="28">
        <f aca="true" t="shared" si="146" ref="Y133:Y183">W133+X133</f>
        <v>97</v>
      </c>
      <c r="Z133" s="45">
        <f aca="true" t="shared" si="147" ref="Z133:Z183">_xlfn.IFERROR(W133/Y133,"n. a.")</f>
        <v>0.17525773195876287</v>
      </c>
      <c r="AB133" s="107">
        <v>7</v>
      </c>
      <c r="AC133" s="107">
        <v>59</v>
      </c>
      <c r="AD133" s="28">
        <f aca="true" t="shared" si="148" ref="AD133:AD183">AB133+AC133</f>
        <v>66</v>
      </c>
      <c r="AE133" s="45">
        <f aca="true" t="shared" si="149" ref="AE133:AE183">_xlfn.IFERROR(AB133/AD133,"n. a.")</f>
        <v>0.10606060606060606</v>
      </c>
      <c r="AG133" s="107">
        <v>8</v>
      </c>
      <c r="AH133" s="107">
        <v>47</v>
      </c>
      <c r="AI133" s="28">
        <f aca="true" t="shared" si="150" ref="AI133:AI183">AG133+AH133</f>
        <v>55</v>
      </c>
      <c r="AJ133" s="45">
        <f aca="true" t="shared" si="151" ref="AJ133:AJ183">_xlfn.IFERROR(AG133/AI133,"n. a.")</f>
        <v>0.14545454545454545</v>
      </c>
      <c r="AL133" s="107">
        <v>10</v>
      </c>
      <c r="AM133" s="107">
        <v>68</v>
      </c>
      <c r="AN133" s="28">
        <f aca="true" t="shared" si="152" ref="AN133:AN183">AL133+AM133</f>
        <v>78</v>
      </c>
      <c r="AO133" s="45">
        <f aca="true" t="shared" si="153" ref="AO133:AO183">_xlfn.IFERROR(AL133/AN133,"n. a.")</f>
        <v>0.1282051282051282</v>
      </c>
      <c r="AP133" s="76"/>
      <c r="AQ133" s="107">
        <v>14</v>
      </c>
      <c r="AR133" s="107">
        <v>77</v>
      </c>
      <c r="AS133" s="28">
        <f aca="true" t="shared" si="154" ref="AS133:AS183">AQ133+AR133</f>
        <v>91</v>
      </c>
      <c r="AT133" s="45">
        <f aca="true" t="shared" si="155" ref="AT133:AT183">_xlfn.IFERROR(AQ133/AS133,"n. a.")</f>
        <v>0.15384615384615385</v>
      </c>
      <c r="AU133" s="76"/>
      <c r="AV133" s="107">
        <v>22</v>
      </c>
      <c r="AW133" s="107">
        <v>36</v>
      </c>
      <c r="AX133" s="28">
        <f aca="true" t="shared" si="156" ref="AX133:AX183">AV133+AW133</f>
        <v>58</v>
      </c>
      <c r="AY133" s="45">
        <f aca="true" t="shared" si="157" ref="AY133:AY183">_xlfn.IFERROR(AV133/AX133,"n. a.")</f>
        <v>0.3793103448275862</v>
      </c>
      <c r="AZ133" s="76"/>
      <c r="BA133" s="107">
        <v>20</v>
      </c>
      <c r="BB133" s="107">
        <v>105</v>
      </c>
      <c r="BC133" s="28">
        <f aca="true" t="shared" si="158" ref="BC133:BC183">BA133+BB133</f>
        <v>125</v>
      </c>
      <c r="BD133" s="45">
        <f aca="true" t="shared" si="159" ref="BD133:BD183">_xlfn.IFERROR(BA133/BC133,"n. a.")</f>
        <v>0.16</v>
      </c>
      <c r="BE133" s="76"/>
      <c r="BF133" s="107">
        <v>20</v>
      </c>
      <c r="BG133" s="107">
        <v>124</v>
      </c>
      <c r="BH133" s="28">
        <f aca="true" t="shared" si="160" ref="BH133:BH183">BF133+BG133</f>
        <v>144</v>
      </c>
      <c r="BI133" s="45">
        <f aca="true" t="shared" si="161" ref="BI133:BI183">_xlfn.IFERROR(BF133/BH133,"n. a.")</f>
        <v>0.1388888888888889</v>
      </c>
      <c r="BJ133" s="121"/>
      <c r="BL133" s="199">
        <f aca="true" ca="1" t="shared" si="162" ref="BL133:BM152">_xlfn.SUMIFS(INDIRECT("C"&amp;MATCH($B133,$B$14:$B$290,0)+13&amp;":"&amp;$BN$1&amp;MATCH($B133,$B$14:$B$290,0)+13),INDIRECT("C6:"&amp;$BN$1&amp;"6"),BL$6)</f>
        <v>223</v>
      </c>
      <c r="BM133" s="181">
        <f ca="1" t="shared" si="162"/>
        <v>926</v>
      </c>
      <c r="BN133" s="28">
        <f aca="true" t="shared" si="163" ref="BN133:BN183">BL133+BM133</f>
        <v>1149</v>
      </c>
      <c r="BO133" s="45">
        <f aca="true" t="shared" si="164" ref="BO133:BO183">_xlfn.IFERROR(BL133/BN133,"n. a.")</f>
        <v>0.19408181026979981</v>
      </c>
      <c r="BP133" s="151"/>
      <c r="BR133" s="61">
        <f t="shared" si="110"/>
      </c>
    </row>
    <row r="134" spans="2:70" ht="12" customHeight="1">
      <c r="B134" s="43" t="s">
        <v>107</v>
      </c>
      <c r="C134" s="107" t="s">
        <v>272</v>
      </c>
      <c r="D134" s="107">
        <v>170</v>
      </c>
      <c r="E134" s="28">
        <f t="shared" si="138"/>
        <v>170</v>
      </c>
      <c r="F134" s="45" t="str">
        <f t="shared" si="139"/>
        <v>n. a.</v>
      </c>
      <c r="H134" s="107">
        <v>0</v>
      </c>
      <c r="I134" s="107">
        <v>123</v>
      </c>
      <c r="J134" s="28">
        <f t="shared" si="140"/>
        <v>123</v>
      </c>
      <c r="K134" s="45">
        <f t="shared" si="141"/>
        <v>0</v>
      </c>
      <c r="M134" s="107">
        <v>4</v>
      </c>
      <c r="N134" s="107">
        <v>266</v>
      </c>
      <c r="O134" s="28">
        <f t="shared" si="142"/>
        <v>270</v>
      </c>
      <c r="P134" s="45">
        <f t="shared" si="143"/>
        <v>0.014814814814814815</v>
      </c>
      <c r="R134" s="107">
        <v>1</v>
      </c>
      <c r="S134" s="107">
        <v>200</v>
      </c>
      <c r="T134" s="28">
        <f t="shared" si="144"/>
        <v>201</v>
      </c>
      <c r="U134" s="45">
        <f t="shared" si="145"/>
        <v>0.004975124378109453</v>
      </c>
      <c r="W134" s="107">
        <v>1</v>
      </c>
      <c r="X134" s="107">
        <v>281</v>
      </c>
      <c r="Y134" s="28">
        <f t="shared" si="146"/>
        <v>282</v>
      </c>
      <c r="Z134" s="45">
        <f t="shared" si="147"/>
        <v>0.0035460992907801418</v>
      </c>
      <c r="AB134" s="107">
        <v>1</v>
      </c>
      <c r="AC134" s="107">
        <v>381</v>
      </c>
      <c r="AD134" s="28">
        <f t="shared" si="148"/>
        <v>382</v>
      </c>
      <c r="AE134" s="45">
        <f t="shared" si="149"/>
        <v>0.002617801047120419</v>
      </c>
      <c r="AG134" s="107">
        <v>0</v>
      </c>
      <c r="AH134" s="107">
        <v>291</v>
      </c>
      <c r="AI134" s="28">
        <f t="shared" si="150"/>
        <v>291</v>
      </c>
      <c r="AJ134" s="45">
        <f t="shared" si="151"/>
        <v>0</v>
      </c>
      <c r="AL134" s="107">
        <v>0</v>
      </c>
      <c r="AM134" s="107">
        <v>220</v>
      </c>
      <c r="AN134" s="28">
        <f t="shared" si="152"/>
        <v>220</v>
      </c>
      <c r="AO134" s="45">
        <f t="shared" si="153"/>
        <v>0</v>
      </c>
      <c r="AP134" s="76"/>
      <c r="AQ134" s="107">
        <v>3</v>
      </c>
      <c r="AR134" s="107">
        <v>159</v>
      </c>
      <c r="AS134" s="28">
        <f t="shared" si="154"/>
        <v>162</v>
      </c>
      <c r="AT134" s="45">
        <f t="shared" si="155"/>
        <v>0.018518518518518517</v>
      </c>
      <c r="AU134" s="76"/>
      <c r="AV134" s="107">
        <v>1</v>
      </c>
      <c r="AW134" s="107">
        <v>147</v>
      </c>
      <c r="AX134" s="28">
        <f t="shared" si="156"/>
        <v>148</v>
      </c>
      <c r="AY134" s="45">
        <f t="shared" si="157"/>
        <v>0.006756756756756757</v>
      </c>
      <c r="AZ134" s="76"/>
      <c r="BA134" s="107">
        <v>0</v>
      </c>
      <c r="BB134" s="107">
        <v>196</v>
      </c>
      <c r="BC134" s="28">
        <f t="shared" si="158"/>
        <v>196</v>
      </c>
      <c r="BD134" s="45">
        <f t="shared" si="159"/>
        <v>0</v>
      </c>
      <c r="BE134" s="76"/>
      <c r="BF134" s="107">
        <v>0</v>
      </c>
      <c r="BG134" s="107">
        <v>291</v>
      </c>
      <c r="BH134" s="28">
        <f t="shared" si="160"/>
        <v>291</v>
      </c>
      <c r="BI134" s="45">
        <f t="shared" si="161"/>
        <v>0</v>
      </c>
      <c r="BJ134" s="121"/>
      <c r="BL134" s="199">
        <f ca="1" t="shared" si="162"/>
        <v>11</v>
      </c>
      <c r="BM134" s="181">
        <f ca="1" t="shared" si="162"/>
        <v>2725</v>
      </c>
      <c r="BN134" s="28">
        <f t="shared" si="163"/>
        <v>2736</v>
      </c>
      <c r="BO134" s="45">
        <f t="shared" si="164"/>
        <v>0.00402046783625731</v>
      </c>
      <c r="BP134" s="151"/>
      <c r="BR134" s="61">
        <f t="shared" si="110"/>
      </c>
    </row>
    <row r="135" spans="2:70" ht="12" customHeight="1">
      <c r="B135" s="43" t="s">
        <v>39</v>
      </c>
      <c r="C135" s="107">
        <v>33</v>
      </c>
      <c r="D135" s="107">
        <v>395</v>
      </c>
      <c r="E135" s="28">
        <f t="shared" si="138"/>
        <v>428</v>
      </c>
      <c r="F135" s="45">
        <f t="shared" si="139"/>
        <v>0.07710280373831775</v>
      </c>
      <c r="H135" s="107">
        <v>53</v>
      </c>
      <c r="I135" s="107">
        <v>266</v>
      </c>
      <c r="J135" s="28">
        <f t="shared" si="140"/>
        <v>319</v>
      </c>
      <c r="K135" s="45">
        <f t="shared" si="141"/>
        <v>0.16614420062695925</v>
      </c>
      <c r="M135" s="107">
        <v>32</v>
      </c>
      <c r="N135" s="107">
        <v>336</v>
      </c>
      <c r="O135" s="28">
        <f t="shared" si="142"/>
        <v>368</v>
      </c>
      <c r="P135" s="45">
        <f t="shared" si="143"/>
        <v>0.08695652173913043</v>
      </c>
      <c r="R135" s="107">
        <v>78</v>
      </c>
      <c r="S135" s="107">
        <v>408</v>
      </c>
      <c r="T135" s="28">
        <f t="shared" si="144"/>
        <v>486</v>
      </c>
      <c r="U135" s="45">
        <f t="shared" si="145"/>
        <v>0.16049382716049382</v>
      </c>
      <c r="W135" s="107">
        <v>103</v>
      </c>
      <c r="X135" s="107">
        <v>254</v>
      </c>
      <c r="Y135" s="28">
        <f t="shared" si="146"/>
        <v>357</v>
      </c>
      <c r="Z135" s="45">
        <f t="shared" si="147"/>
        <v>0.28851540616246496</v>
      </c>
      <c r="AB135" s="107">
        <v>95</v>
      </c>
      <c r="AC135" s="107">
        <v>365</v>
      </c>
      <c r="AD135" s="28">
        <f t="shared" si="148"/>
        <v>460</v>
      </c>
      <c r="AE135" s="45">
        <f t="shared" si="149"/>
        <v>0.20652173913043478</v>
      </c>
      <c r="AG135" s="107">
        <v>64</v>
      </c>
      <c r="AH135" s="107">
        <v>520</v>
      </c>
      <c r="AI135" s="28">
        <f t="shared" si="150"/>
        <v>584</v>
      </c>
      <c r="AJ135" s="45">
        <f t="shared" si="151"/>
        <v>0.1095890410958904</v>
      </c>
      <c r="AL135" s="107">
        <v>64</v>
      </c>
      <c r="AM135" s="107">
        <v>393</v>
      </c>
      <c r="AN135" s="28">
        <f t="shared" si="152"/>
        <v>457</v>
      </c>
      <c r="AO135" s="45">
        <f t="shared" si="153"/>
        <v>0.1400437636761488</v>
      </c>
      <c r="AP135" s="76"/>
      <c r="AQ135" s="107">
        <v>110</v>
      </c>
      <c r="AR135" s="107">
        <v>516</v>
      </c>
      <c r="AS135" s="28">
        <f t="shared" si="154"/>
        <v>626</v>
      </c>
      <c r="AT135" s="45">
        <f t="shared" si="155"/>
        <v>0.1757188498402556</v>
      </c>
      <c r="AU135" s="76"/>
      <c r="AV135" s="107">
        <v>57</v>
      </c>
      <c r="AW135" s="107">
        <v>405</v>
      </c>
      <c r="AX135" s="28">
        <f t="shared" si="156"/>
        <v>462</v>
      </c>
      <c r="AY135" s="45">
        <f t="shared" si="157"/>
        <v>0.12337662337662338</v>
      </c>
      <c r="AZ135" s="76"/>
      <c r="BA135" s="107">
        <v>61</v>
      </c>
      <c r="BB135" s="107">
        <v>576</v>
      </c>
      <c r="BC135" s="28">
        <f t="shared" si="158"/>
        <v>637</v>
      </c>
      <c r="BD135" s="45">
        <f t="shared" si="159"/>
        <v>0.09576138147566719</v>
      </c>
      <c r="BE135" s="76"/>
      <c r="BF135" s="107">
        <v>59</v>
      </c>
      <c r="BG135" s="107">
        <v>684</v>
      </c>
      <c r="BH135" s="28">
        <f t="shared" si="160"/>
        <v>743</v>
      </c>
      <c r="BI135" s="45">
        <f t="shared" si="161"/>
        <v>0.07940780619111709</v>
      </c>
      <c r="BJ135" s="121"/>
      <c r="BL135" s="199">
        <f ca="1" t="shared" si="162"/>
        <v>809</v>
      </c>
      <c r="BM135" s="181">
        <f ca="1" t="shared" si="162"/>
        <v>5118</v>
      </c>
      <c r="BN135" s="28">
        <f t="shared" si="163"/>
        <v>5927</v>
      </c>
      <c r="BO135" s="45">
        <f t="shared" si="164"/>
        <v>0.13649401046060403</v>
      </c>
      <c r="BP135" s="151"/>
      <c r="BR135" s="61">
        <f t="shared" si="110"/>
      </c>
    </row>
    <row r="136" spans="2:70" ht="12" customHeight="1">
      <c r="B136" s="43" t="s">
        <v>108</v>
      </c>
      <c r="C136" s="107">
        <v>15</v>
      </c>
      <c r="D136" s="107">
        <v>118</v>
      </c>
      <c r="E136" s="28">
        <f t="shared" si="138"/>
        <v>133</v>
      </c>
      <c r="F136" s="45">
        <f t="shared" si="139"/>
        <v>0.11278195488721804</v>
      </c>
      <c r="H136" s="107">
        <v>25</v>
      </c>
      <c r="I136" s="107">
        <v>102</v>
      </c>
      <c r="J136" s="28">
        <f t="shared" si="140"/>
        <v>127</v>
      </c>
      <c r="K136" s="45">
        <f t="shared" si="141"/>
        <v>0.1968503937007874</v>
      </c>
      <c r="M136" s="107">
        <v>19</v>
      </c>
      <c r="N136" s="107">
        <v>121</v>
      </c>
      <c r="O136" s="28">
        <f t="shared" si="142"/>
        <v>140</v>
      </c>
      <c r="P136" s="45">
        <f t="shared" si="143"/>
        <v>0.1357142857142857</v>
      </c>
      <c r="R136" s="107">
        <v>43</v>
      </c>
      <c r="S136" s="107">
        <v>135</v>
      </c>
      <c r="T136" s="28">
        <f t="shared" si="144"/>
        <v>178</v>
      </c>
      <c r="U136" s="45">
        <f t="shared" si="145"/>
        <v>0.24157303370786518</v>
      </c>
      <c r="W136" s="107">
        <v>51</v>
      </c>
      <c r="X136" s="107">
        <v>138</v>
      </c>
      <c r="Y136" s="28">
        <f t="shared" si="146"/>
        <v>189</v>
      </c>
      <c r="Z136" s="45">
        <f t="shared" si="147"/>
        <v>0.2698412698412698</v>
      </c>
      <c r="AB136" s="107">
        <v>33</v>
      </c>
      <c r="AC136" s="107">
        <v>89</v>
      </c>
      <c r="AD136" s="28">
        <f t="shared" si="148"/>
        <v>122</v>
      </c>
      <c r="AE136" s="45">
        <f t="shared" si="149"/>
        <v>0.27049180327868855</v>
      </c>
      <c r="AG136" s="107">
        <v>9</v>
      </c>
      <c r="AH136" s="107">
        <v>76</v>
      </c>
      <c r="AI136" s="28">
        <f t="shared" si="150"/>
        <v>85</v>
      </c>
      <c r="AJ136" s="45">
        <f t="shared" si="151"/>
        <v>0.10588235294117647</v>
      </c>
      <c r="AL136" s="107">
        <v>27</v>
      </c>
      <c r="AM136" s="107">
        <v>68</v>
      </c>
      <c r="AN136" s="28">
        <f t="shared" si="152"/>
        <v>95</v>
      </c>
      <c r="AO136" s="45">
        <f t="shared" si="153"/>
        <v>0.28421052631578947</v>
      </c>
      <c r="AP136" s="76"/>
      <c r="AQ136" s="107">
        <v>19</v>
      </c>
      <c r="AR136" s="107">
        <v>98</v>
      </c>
      <c r="AS136" s="28">
        <f t="shared" si="154"/>
        <v>117</v>
      </c>
      <c r="AT136" s="45">
        <f t="shared" si="155"/>
        <v>0.1623931623931624</v>
      </c>
      <c r="AU136" s="76"/>
      <c r="AV136" s="107">
        <v>10</v>
      </c>
      <c r="AW136" s="107">
        <v>57</v>
      </c>
      <c r="AX136" s="28">
        <f t="shared" si="156"/>
        <v>67</v>
      </c>
      <c r="AY136" s="45">
        <f t="shared" si="157"/>
        <v>0.14925373134328357</v>
      </c>
      <c r="AZ136" s="76"/>
      <c r="BA136" s="107">
        <v>6</v>
      </c>
      <c r="BB136" s="107">
        <v>101</v>
      </c>
      <c r="BC136" s="28">
        <f t="shared" si="158"/>
        <v>107</v>
      </c>
      <c r="BD136" s="45">
        <f t="shared" si="159"/>
        <v>0.056074766355140186</v>
      </c>
      <c r="BE136" s="76"/>
      <c r="BF136" s="107">
        <v>4</v>
      </c>
      <c r="BG136" s="107">
        <v>162</v>
      </c>
      <c r="BH136" s="28">
        <f t="shared" si="160"/>
        <v>166</v>
      </c>
      <c r="BI136" s="45">
        <f t="shared" si="161"/>
        <v>0.024096385542168676</v>
      </c>
      <c r="BJ136" s="121"/>
      <c r="BL136" s="199">
        <f ca="1" t="shared" si="162"/>
        <v>261</v>
      </c>
      <c r="BM136" s="181">
        <f ca="1" t="shared" si="162"/>
        <v>1265</v>
      </c>
      <c r="BN136" s="28">
        <f t="shared" si="163"/>
        <v>1526</v>
      </c>
      <c r="BO136" s="45">
        <f t="shared" si="164"/>
        <v>0.1710353866317169</v>
      </c>
      <c r="BP136" s="151"/>
      <c r="BR136" s="61">
        <f t="shared" si="110"/>
      </c>
    </row>
    <row r="137" spans="2:70" ht="12" customHeight="1">
      <c r="B137" s="43" t="s">
        <v>181</v>
      </c>
      <c r="C137" s="107" t="s">
        <v>272</v>
      </c>
      <c r="D137" s="107">
        <v>6</v>
      </c>
      <c r="E137" s="28">
        <f t="shared" si="138"/>
        <v>6</v>
      </c>
      <c r="F137" s="45" t="str">
        <f t="shared" si="139"/>
        <v>n. a.</v>
      </c>
      <c r="H137" s="107">
        <v>0</v>
      </c>
      <c r="I137" s="107">
        <v>6</v>
      </c>
      <c r="J137" s="28">
        <f t="shared" si="140"/>
        <v>6</v>
      </c>
      <c r="K137" s="45">
        <f t="shared" si="141"/>
        <v>0</v>
      </c>
      <c r="M137" s="107">
        <v>0</v>
      </c>
      <c r="N137" s="107">
        <v>31</v>
      </c>
      <c r="O137" s="28">
        <f t="shared" si="142"/>
        <v>31</v>
      </c>
      <c r="P137" s="45">
        <f t="shared" si="143"/>
        <v>0</v>
      </c>
      <c r="R137" s="107">
        <v>0</v>
      </c>
      <c r="S137" s="107">
        <v>12</v>
      </c>
      <c r="T137" s="28">
        <f t="shared" si="144"/>
        <v>12</v>
      </c>
      <c r="U137" s="45">
        <f t="shared" si="145"/>
        <v>0</v>
      </c>
      <c r="W137" s="107">
        <v>0</v>
      </c>
      <c r="X137" s="107">
        <v>27</v>
      </c>
      <c r="Y137" s="28">
        <f t="shared" si="146"/>
        <v>27</v>
      </c>
      <c r="Z137" s="45">
        <f t="shared" si="147"/>
        <v>0</v>
      </c>
      <c r="AB137" s="107">
        <v>0</v>
      </c>
      <c r="AC137" s="107">
        <v>15</v>
      </c>
      <c r="AD137" s="28">
        <f t="shared" si="148"/>
        <v>15</v>
      </c>
      <c r="AE137" s="45">
        <f t="shared" si="149"/>
        <v>0</v>
      </c>
      <c r="AG137" s="107">
        <v>0</v>
      </c>
      <c r="AH137" s="107">
        <v>20</v>
      </c>
      <c r="AI137" s="28">
        <f t="shared" si="150"/>
        <v>20</v>
      </c>
      <c r="AJ137" s="45">
        <f t="shared" si="151"/>
        <v>0</v>
      </c>
      <c r="AL137" s="107">
        <v>0</v>
      </c>
      <c r="AM137" s="107">
        <v>26</v>
      </c>
      <c r="AN137" s="28">
        <f t="shared" si="152"/>
        <v>26</v>
      </c>
      <c r="AO137" s="45">
        <f t="shared" si="153"/>
        <v>0</v>
      </c>
      <c r="AP137" s="76"/>
      <c r="AQ137" s="107">
        <v>0</v>
      </c>
      <c r="AR137" s="107">
        <v>15</v>
      </c>
      <c r="AS137" s="28">
        <f t="shared" si="154"/>
        <v>15</v>
      </c>
      <c r="AT137" s="45">
        <f t="shared" si="155"/>
        <v>0</v>
      </c>
      <c r="AU137" s="76"/>
      <c r="AV137" s="107">
        <v>0</v>
      </c>
      <c r="AW137" s="107">
        <v>26</v>
      </c>
      <c r="AX137" s="28">
        <f t="shared" si="156"/>
        <v>26</v>
      </c>
      <c r="AY137" s="45">
        <f t="shared" si="157"/>
        <v>0</v>
      </c>
      <c r="AZ137" s="76"/>
      <c r="BA137" s="107">
        <v>0</v>
      </c>
      <c r="BB137" s="107">
        <v>14</v>
      </c>
      <c r="BC137" s="28">
        <f t="shared" si="158"/>
        <v>14</v>
      </c>
      <c r="BD137" s="45">
        <f t="shared" si="159"/>
        <v>0</v>
      </c>
      <c r="BE137" s="76"/>
      <c r="BF137" s="107">
        <v>0</v>
      </c>
      <c r="BG137" s="107">
        <v>14</v>
      </c>
      <c r="BH137" s="28">
        <f t="shared" si="160"/>
        <v>14</v>
      </c>
      <c r="BI137" s="45">
        <f t="shared" si="161"/>
        <v>0</v>
      </c>
      <c r="BJ137" s="121"/>
      <c r="BL137" s="199">
        <f ca="1" t="shared" si="162"/>
        <v>0</v>
      </c>
      <c r="BM137" s="181">
        <f ca="1" t="shared" si="162"/>
        <v>212</v>
      </c>
      <c r="BN137" s="28">
        <f t="shared" si="163"/>
        <v>212</v>
      </c>
      <c r="BO137" s="45">
        <f t="shared" si="164"/>
        <v>0</v>
      </c>
      <c r="BP137" s="151"/>
      <c r="BR137" s="61">
        <f t="shared" si="110"/>
      </c>
    </row>
    <row r="138" spans="2:70" ht="12" customHeight="1">
      <c r="B138" s="43" t="s">
        <v>109</v>
      </c>
      <c r="C138" s="107">
        <v>1</v>
      </c>
      <c r="D138" s="107">
        <v>180</v>
      </c>
      <c r="E138" s="28">
        <f t="shared" si="138"/>
        <v>181</v>
      </c>
      <c r="F138" s="45">
        <f t="shared" si="139"/>
        <v>0.0055248618784530384</v>
      </c>
      <c r="H138" s="107">
        <v>2</v>
      </c>
      <c r="I138" s="107">
        <v>160</v>
      </c>
      <c r="J138" s="28">
        <f t="shared" si="140"/>
        <v>162</v>
      </c>
      <c r="K138" s="45">
        <f t="shared" si="141"/>
        <v>0.012345679012345678</v>
      </c>
      <c r="M138" s="107">
        <v>3</v>
      </c>
      <c r="N138" s="107">
        <v>161</v>
      </c>
      <c r="O138" s="28">
        <f t="shared" si="142"/>
        <v>164</v>
      </c>
      <c r="P138" s="45">
        <f t="shared" si="143"/>
        <v>0.018292682926829267</v>
      </c>
      <c r="R138" s="107">
        <v>3</v>
      </c>
      <c r="S138" s="107">
        <v>158</v>
      </c>
      <c r="T138" s="28">
        <f t="shared" si="144"/>
        <v>161</v>
      </c>
      <c r="U138" s="45">
        <f t="shared" si="145"/>
        <v>0.018633540372670808</v>
      </c>
      <c r="W138" s="107">
        <v>4</v>
      </c>
      <c r="X138" s="107">
        <v>212</v>
      </c>
      <c r="Y138" s="28">
        <f t="shared" si="146"/>
        <v>216</v>
      </c>
      <c r="Z138" s="45">
        <f t="shared" si="147"/>
        <v>0.018518518518518517</v>
      </c>
      <c r="AB138" s="107">
        <v>10</v>
      </c>
      <c r="AC138" s="107">
        <v>171</v>
      </c>
      <c r="AD138" s="28">
        <f t="shared" si="148"/>
        <v>181</v>
      </c>
      <c r="AE138" s="45">
        <f t="shared" si="149"/>
        <v>0.055248618784530384</v>
      </c>
      <c r="AG138" s="107">
        <v>1</v>
      </c>
      <c r="AH138" s="107">
        <v>220</v>
      </c>
      <c r="AI138" s="28">
        <f t="shared" si="150"/>
        <v>221</v>
      </c>
      <c r="AJ138" s="45">
        <f t="shared" si="151"/>
        <v>0.004524886877828055</v>
      </c>
      <c r="AL138" s="107">
        <v>2</v>
      </c>
      <c r="AM138" s="107">
        <v>219</v>
      </c>
      <c r="AN138" s="28">
        <f t="shared" si="152"/>
        <v>221</v>
      </c>
      <c r="AO138" s="45">
        <f t="shared" si="153"/>
        <v>0.00904977375565611</v>
      </c>
      <c r="AP138" s="76"/>
      <c r="AQ138" s="107">
        <v>8</v>
      </c>
      <c r="AR138" s="107">
        <v>216</v>
      </c>
      <c r="AS138" s="28">
        <f t="shared" si="154"/>
        <v>224</v>
      </c>
      <c r="AT138" s="45">
        <f t="shared" si="155"/>
        <v>0.03571428571428571</v>
      </c>
      <c r="AU138" s="76"/>
      <c r="AV138" s="107">
        <v>1</v>
      </c>
      <c r="AW138" s="107">
        <v>164</v>
      </c>
      <c r="AX138" s="28">
        <f t="shared" si="156"/>
        <v>165</v>
      </c>
      <c r="AY138" s="45">
        <f t="shared" si="157"/>
        <v>0.006060606060606061</v>
      </c>
      <c r="AZ138" s="76"/>
      <c r="BA138" s="107">
        <v>7</v>
      </c>
      <c r="BB138" s="107">
        <v>206</v>
      </c>
      <c r="BC138" s="28">
        <f t="shared" si="158"/>
        <v>213</v>
      </c>
      <c r="BD138" s="45">
        <f t="shared" si="159"/>
        <v>0.03286384976525822</v>
      </c>
      <c r="BE138" s="76"/>
      <c r="BF138" s="107">
        <v>0</v>
      </c>
      <c r="BG138" s="107">
        <v>408</v>
      </c>
      <c r="BH138" s="28">
        <f t="shared" si="160"/>
        <v>408</v>
      </c>
      <c r="BI138" s="45">
        <f t="shared" si="161"/>
        <v>0</v>
      </c>
      <c r="BJ138" s="121"/>
      <c r="BL138" s="199">
        <f ca="1" t="shared" si="162"/>
        <v>42</v>
      </c>
      <c r="BM138" s="181">
        <f ca="1" t="shared" si="162"/>
        <v>2475</v>
      </c>
      <c r="BN138" s="28">
        <f t="shared" si="163"/>
        <v>2517</v>
      </c>
      <c r="BO138" s="45">
        <f t="shared" si="164"/>
        <v>0.0166865315852205</v>
      </c>
      <c r="BP138" s="151"/>
      <c r="BR138" s="61">
        <f aca="true" t="shared" si="165" ref="BR138:BR198">IF(AND(SUM(C138:D138,H138:I138,M138:N138,R138:S138,W138:X138,AB138:AC138,AG138:AH138,AL138:AM138,AQ138:AR138,AV138:AW138,BA138:BB138,BF138:BG138)=0,BO138&lt;&gt;""),"X","")</f>
      </c>
    </row>
    <row r="139" spans="2:70" ht="12" customHeight="1">
      <c r="B139" s="43" t="s">
        <v>194</v>
      </c>
      <c r="C139" s="107" t="s">
        <v>272</v>
      </c>
      <c r="D139" s="107">
        <v>3</v>
      </c>
      <c r="E139" s="28">
        <f t="shared" si="138"/>
        <v>3</v>
      </c>
      <c r="F139" s="45" t="str">
        <f t="shared" si="139"/>
        <v>n. a.</v>
      </c>
      <c r="H139" s="107">
        <v>0</v>
      </c>
      <c r="I139" s="107">
        <v>2</v>
      </c>
      <c r="J139" s="28">
        <f t="shared" si="140"/>
        <v>2</v>
      </c>
      <c r="K139" s="45">
        <f t="shared" si="141"/>
        <v>0</v>
      </c>
      <c r="M139" s="107">
        <v>0</v>
      </c>
      <c r="N139" s="107">
        <v>7</v>
      </c>
      <c r="O139" s="28">
        <f t="shared" si="142"/>
        <v>7</v>
      </c>
      <c r="P139" s="45">
        <f t="shared" si="143"/>
        <v>0</v>
      </c>
      <c r="R139" s="107">
        <v>2</v>
      </c>
      <c r="S139" s="107">
        <v>3</v>
      </c>
      <c r="T139" s="28">
        <f t="shared" si="144"/>
        <v>5</v>
      </c>
      <c r="U139" s="45">
        <f t="shared" si="145"/>
        <v>0.4</v>
      </c>
      <c r="W139" s="107">
        <v>0</v>
      </c>
      <c r="X139" s="107">
        <v>2</v>
      </c>
      <c r="Y139" s="28">
        <f t="shared" si="146"/>
        <v>2</v>
      </c>
      <c r="Z139" s="45">
        <f t="shared" si="147"/>
        <v>0</v>
      </c>
      <c r="AB139" s="107">
        <v>0</v>
      </c>
      <c r="AC139" s="107">
        <v>3</v>
      </c>
      <c r="AD139" s="28">
        <f t="shared" si="148"/>
        <v>3</v>
      </c>
      <c r="AE139" s="45">
        <f t="shared" si="149"/>
        <v>0</v>
      </c>
      <c r="AG139" s="107">
        <v>0</v>
      </c>
      <c r="AH139" s="107">
        <v>0</v>
      </c>
      <c r="AI139" s="28">
        <f t="shared" si="150"/>
        <v>0</v>
      </c>
      <c r="AJ139" s="45" t="str">
        <f t="shared" si="151"/>
        <v>n. a.</v>
      </c>
      <c r="AL139" s="107">
        <v>0</v>
      </c>
      <c r="AM139" s="107">
        <v>4</v>
      </c>
      <c r="AN139" s="28">
        <f t="shared" si="152"/>
        <v>4</v>
      </c>
      <c r="AO139" s="45">
        <f t="shared" si="153"/>
        <v>0</v>
      </c>
      <c r="AP139" s="76"/>
      <c r="AQ139" s="107">
        <v>0</v>
      </c>
      <c r="AR139" s="107">
        <v>1</v>
      </c>
      <c r="AS139" s="28">
        <f t="shared" si="154"/>
        <v>1</v>
      </c>
      <c r="AT139" s="45">
        <f t="shared" si="155"/>
        <v>0</v>
      </c>
      <c r="AU139" s="76"/>
      <c r="AV139" s="107">
        <v>0</v>
      </c>
      <c r="AW139" s="107">
        <v>1</v>
      </c>
      <c r="AX139" s="28">
        <f t="shared" si="156"/>
        <v>1</v>
      </c>
      <c r="AY139" s="45">
        <f t="shared" si="157"/>
        <v>0</v>
      </c>
      <c r="AZ139" s="76"/>
      <c r="BA139" s="107">
        <v>0</v>
      </c>
      <c r="BB139" s="107">
        <v>1</v>
      </c>
      <c r="BC139" s="28">
        <f t="shared" si="158"/>
        <v>1</v>
      </c>
      <c r="BD139" s="45">
        <f t="shared" si="159"/>
        <v>0</v>
      </c>
      <c r="BE139" s="76"/>
      <c r="BF139" s="107">
        <v>0</v>
      </c>
      <c r="BG139" s="107">
        <v>1</v>
      </c>
      <c r="BH139" s="28">
        <f t="shared" si="160"/>
        <v>1</v>
      </c>
      <c r="BI139" s="45">
        <f t="shared" si="161"/>
        <v>0</v>
      </c>
      <c r="BJ139" s="121"/>
      <c r="BL139" s="199">
        <f ca="1" t="shared" si="162"/>
        <v>2</v>
      </c>
      <c r="BM139" s="181">
        <f ca="1" t="shared" si="162"/>
        <v>28</v>
      </c>
      <c r="BN139" s="28">
        <f t="shared" si="163"/>
        <v>30</v>
      </c>
      <c r="BO139" s="45">
        <f t="shared" si="164"/>
        <v>0.06666666666666667</v>
      </c>
      <c r="BP139" s="151"/>
      <c r="BR139" s="61">
        <f t="shared" si="165"/>
      </c>
    </row>
    <row r="140" spans="2:70" ht="12" customHeight="1">
      <c r="B140" s="43" t="s">
        <v>110</v>
      </c>
      <c r="C140" s="107" t="s">
        <v>272</v>
      </c>
      <c r="D140" s="107">
        <v>4</v>
      </c>
      <c r="E140" s="28">
        <f t="shared" si="138"/>
        <v>4</v>
      </c>
      <c r="F140" s="45" t="str">
        <f t="shared" si="139"/>
        <v>n. a.</v>
      </c>
      <c r="H140" s="107">
        <v>0</v>
      </c>
      <c r="I140" s="107">
        <v>0</v>
      </c>
      <c r="J140" s="28">
        <f t="shared" si="140"/>
        <v>0</v>
      </c>
      <c r="K140" s="45" t="str">
        <f t="shared" si="141"/>
        <v>n. a.</v>
      </c>
      <c r="M140" s="107">
        <v>0</v>
      </c>
      <c r="N140" s="107">
        <v>5</v>
      </c>
      <c r="O140" s="28">
        <f t="shared" si="142"/>
        <v>5</v>
      </c>
      <c r="P140" s="45">
        <f t="shared" si="143"/>
        <v>0</v>
      </c>
      <c r="R140" s="107">
        <v>0</v>
      </c>
      <c r="S140" s="107">
        <v>2</v>
      </c>
      <c r="T140" s="28">
        <f t="shared" si="144"/>
        <v>2</v>
      </c>
      <c r="U140" s="45">
        <f t="shared" si="145"/>
        <v>0</v>
      </c>
      <c r="W140" s="107">
        <v>0</v>
      </c>
      <c r="X140" s="107">
        <v>1</v>
      </c>
      <c r="Y140" s="28">
        <f t="shared" si="146"/>
        <v>1</v>
      </c>
      <c r="Z140" s="45">
        <f t="shared" si="147"/>
        <v>0</v>
      </c>
      <c r="AB140" s="107">
        <v>0</v>
      </c>
      <c r="AC140" s="107">
        <v>4</v>
      </c>
      <c r="AD140" s="28">
        <f t="shared" si="148"/>
        <v>4</v>
      </c>
      <c r="AE140" s="45">
        <f t="shared" si="149"/>
        <v>0</v>
      </c>
      <c r="AG140" s="107">
        <v>0</v>
      </c>
      <c r="AH140" s="107">
        <v>1</v>
      </c>
      <c r="AI140" s="28">
        <f t="shared" si="150"/>
        <v>1</v>
      </c>
      <c r="AJ140" s="45">
        <f t="shared" si="151"/>
        <v>0</v>
      </c>
      <c r="AL140" s="107">
        <v>1</v>
      </c>
      <c r="AM140" s="107">
        <v>3</v>
      </c>
      <c r="AN140" s="28">
        <f t="shared" si="152"/>
        <v>4</v>
      </c>
      <c r="AO140" s="45">
        <f t="shared" si="153"/>
        <v>0.25</v>
      </c>
      <c r="AP140" s="76"/>
      <c r="AQ140" s="107">
        <v>0</v>
      </c>
      <c r="AR140" s="107">
        <v>0</v>
      </c>
      <c r="AS140" s="28">
        <f t="shared" si="154"/>
        <v>0</v>
      </c>
      <c r="AT140" s="45" t="str">
        <f t="shared" si="155"/>
        <v>n. a.</v>
      </c>
      <c r="AU140" s="76"/>
      <c r="AV140" s="107">
        <v>0</v>
      </c>
      <c r="AW140" s="107">
        <v>9</v>
      </c>
      <c r="AX140" s="28">
        <f t="shared" si="156"/>
        <v>9</v>
      </c>
      <c r="AY140" s="45">
        <f t="shared" si="157"/>
        <v>0</v>
      </c>
      <c r="AZ140" s="76"/>
      <c r="BA140" s="107">
        <v>0</v>
      </c>
      <c r="BB140" s="107">
        <v>3</v>
      </c>
      <c r="BC140" s="28">
        <f t="shared" si="158"/>
        <v>3</v>
      </c>
      <c r="BD140" s="45">
        <f t="shared" si="159"/>
        <v>0</v>
      </c>
      <c r="BE140" s="76"/>
      <c r="BF140" s="107">
        <v>0</v>
      </c>
      <c r="BG140" s="107">
        <v>4</v>
      </c>
      <c r="BH140" s="28">
        <f t="shared" si="160"/>
        <v>4</v>
      </c>
      <c r="BI140" s="45">
        <f t="shared" si="161"/>
        <v>0</v>
      </c>
      <c r="BJ140" s="121"/>
      <c r="BL140" s="199">
        <f ca="1" t="shared" si="162"/>
        <v>1</v>
      </c>
      <c r="BM140" s="181">
        <f ca="1" t="shared" si="162"/>
        <v>36</v>
      </c>
      <c r="BN140" s="28">
        <f t="shared" si="163"/>
        <v>37</v>
      </c>
      <c r="BO140" s="45">
        <f t="shared" si="164"/>
        <v>0.02702702702702703</v>
      </c>
      <c r="BP140" s="151"/>
      <c r="BR140" s="61">
        <f t="shared" si="165"/>
      </c>
    </row>
    <row r="141" spans="2:70" ht="12" customHeight="1">
      <c r="B141" s="43" t="s">
        <v>111</v>
      </c>
      <c r="C141" s="107" t="s">
        <v>272</v>
      </c>
      <c r="D141" s="107">
        <v>10</v>
      </c>
      <c r="E141" s="28">
        <f t="shared" si="138"/>
        <v>10</v>
      </c>
      <c r="F141" s="45" t="str">
        <f t="shared" si="139"/>
        <v>n. a.</v>
      </c>
      <c r="H141" s="107">
        <v>0</v>
      </c>
      <c r="I141" s="107">
        <v>12</v>
      </c>
      <c r="J141" s="28">
        <f t="shared" si="140"/>
        <v>12</v>
      </c>
      <c r="K141" s="45">
        <f t="shared" si="141"/>
        <v>0</v>
      </c>
      <c r="M141" s="107">
        <v>0</v>
      </c>
      <c r="N141" s="107">
        <v>26</v>
      </c>
      <c r="O141" s="28">
        <f t="shared" si="142"/>
        <v>26</v>
      </c>
      <c r="P141" s="45">
        <f t="shared" si="143"/>
        <v>0</v>
      </c>
      <c r="R141" s="107">
        <v>0</v>
      </c>
      <c r="S141" s="107">
        <v>21</v>
      </c>
      <c r="T141" s="28">
        <f t="shared" si="144"/>
        <v>21</v>
      </c>
      <c r="U141" s="45">
        <f t="shared" si="145"/>
        <v>0</v>
      </c>
      <c r="W141" s="107">
        <v>0</v>
      </c>
      <c r="X141" s="107">
        <v>34</v>
      </c>
      <c r="Y141" s="28">
        <f t="shared" si="146"/>
        <v>34</v>
      </c>
      <c r="Z141" s="45">
        <f t="shared" si="147"/>
        <v>0</v>
      </c>
      <c r="AB141" s="107">
        <v>0</v>
      </c>
      <c r="AC141" s="107">
        <v>21</v>
      </c>
      <c r="AD141" s="28">
        <f t="shared" si="148"/>
        <v>21</v>
      </c>
      <c r="AE141" s="45">
        <f t="shared" si="149"/>
        <v>0</v>
      </c>
      <c r="AG141" s="107">
        <v>1</v>
      </c>
      <c r="AH141" s="107">
        <v>26</v>
      </c>
      <c r="AI141" s="28">
        <f t="shared" si="150"/>
        <v>27</v>
      </c>
      <c r="AJ141" s="45">
        <f t="shared" si="151"/>
        <v>0.037037037037037035</v>
      </c>
      <c r="AL141" s="107">
        <v>0</v>
      </c>
      <c r="AM141" s="107">
        <v>14</v>
      </c>
      <c r="AN141" s="28">
        <f t="shared" si="152"/>
        <v>14</v>
      </c>
      <c r="AO141" s="45">
        <f t="shared" si="153"/>
        <v>0</v>
      </c>
      <c r="AP141" s="76"/>
      <c r="AQ141" s="107">
        <v>0</v>
      </c>
      <c r="AR141" s="107">
        <v>14</v>
      </c>
      <c r="AS141" s="28">
        <f t="shared" si="154"/>
        <v>14</v>
      </c>
      <c r="AT141" s="45">
        <f t="shared" si="155"/>
        <v>0</v>
      </c>
      <c r="AU141" s="76"/>
      <c r="AV141" s="107">
        <v>0</v>
      </c>
      <c r="AW141" s="107">
        <v>6</v>
      </c>
      <c r="AX141" s="28">
        <f t="shared" si="156"/>
        <v>6</v>
      </c>
      <c r="AY141" s="45">
        <f t="shared" si="157"/>
        <v>0</v>
      </c>
      <c r="AZ141" s="76"/>
      <c r="BA141" s="107">
        <v>0</v>
      </c>
      <c r="BB141" s="107">
        <v>33</v>
      </c>
      <c r="BC141" s="28">
        <f t="shared" si="158"/>
        <v>33</v>
      </c>
      <c r="BD141" s="45">
        <f t="shared" si="159"/>
        <v>0</v>
      </c>
      <c r="BE141" s="76"/>
      <c r="BF141" s="107">
        <v>0</v>
      </c>
      <c r="BG141" s="107">
        <v>11</v>
      </c>
      <c r="BH141" s="28">
        <f t="shared" si="160"/>
        <v>11</v>
      </c>
      <c r="BI141" s="45">
        <f t="shared" si="161"/>
        <v>0</v>
      </c>
      <c r="BJ141" s="121"/>
      <c r="BL141" s="199">
        <f ca="1" t="shared" si="162"/>
        <v>1</v>
      </c>
      <c r="BM141" s="181">
        <f ca="1" t="shared" si="162"/>
        <v>228</v>
      </c>
      <c r="BN141" s="28">
        <f t="shared" si="163"/>
        <v>229</v>
      </c>
      <c r="BO141" s="45">
        <f t="shared" si="164"/>
        <v>0.004366812227074236</v>
      </c>
      <c r="BP141" s="151"/>
      <c r="BR141" s="61">
        <f t="shared" si="165"/>
      </c>
    </row>
    <row r="142" spans="2:70" ht="12" customHeight="1">
      <c r="B142" s="43" t="s">
        <v>40</v>
      </c>
      <c r="C142" s="107">
        <v>131</v>
      </c>
      <c r="D142" s="107">
        <v>10303</v>
      </c>
      <c r="E142" s="28">
        <f t="shared" si="138"/>
        <v>10434</v>
      </c>
      <c r="F142" s="45">
        <f t="shared" si="139"/>
        <v>0.01255510829978915</v>
      </c>
      <c r="H142" s="107">
        <v>172</v>
      </c>
      <c r="I142" s="107">
        <v>9296</v>
      </c>
      <c r="J142" s="28">
        <f t="shared" si="140"/>
        <v>9468</v>
      </c>
      <c r="K142" s="45">
        <f t="shared" si="141"/>
        <v>0.018166455428812844</v>
      </c>
      <c r="M142" s="107">
        <v>197</v>
      </c>
      <c r="N142" s="107">
        <v>14175</v>
      </c>
      <c r="O142" s="28">
        <f t="shared" si="142"/>
        <v>14372</v>
      </c>
      <c r="P142" s="45">
        <f t="shared" si="143"/>
        <v>0.013707208460896188</v>
      </c>
      <c r="R142" s="107">
        <v>328</v>
      </c>
      <c r="S142" s="107">
        <v>11569</v>
      </c>
      <c r="T142" s="28">
        <f t="shared" si="144"/>
        <v>11897</v>
      </c>
      <c r="U142" s="45">
        <f t="shared" si="145"/>
        <v>0.02756997562410692</v>
      </c>
      <c r="W142" s="107">
        <v>369</v>
      </c>
      <c r="X142" s="107">
        <v>11657</v>
      </c>
      <c r="Y142" s="28">
        <f t="shared" si="146"/>
        <v>12026</v>
      </c>
      <c r="Z142" s="45">
        <f t="shared" si="147"/>
        <v>0.030683519042075502</v>
      </c>
      <c r="AB142" s="107">
        <v>472</v>
      </c>
      <c r="AC142" s="107">
        <v>11206</v>
      </c>
      <c r="AD142" s="28">
        <f t="shared" si="148"/>
        <v>11678</v>
      </c>
      <c r="AE142" s="45">
        <f t="shared" si="149"/>
        <v>0.04041787977393389</v>
      </c>
      <c r="AG142" s="107">
        <v>407</v>
      </c>
      <c r="AH142" s="107">
        <v>11062</v>
      </c>
      <c r="AI142" s="28">
        <f t="shared" si="150"/>
        <v>11469</v>
      </c>
      <c r="AJ142" s="45">
        <f t="shared" si="151"/>
        <v>0.035486964861801376</v>
      </c>
      <c r="AL142" s="107">
        <v>598</v>
      </c>
      <c r="AM142" s="107">
        <v>11468</v>
      </c>
      <c r="AN142" s="28">
        <f t="shared" si="152"/>
        <v>12066</v>
      </c>
      <c r="AO142" s="45">
        <f t="shared" si="153"/>
        <v>0.049560749212663686</v>
      </c>
      <c r="AP142" s="76"/>
      <c r="AQ142" s="107">
        <v>747</v>
      </c>
      <c r="AR142" s="107">
        <v>12618</v>
      </c>
      <c r="AS142" s="28">
        <f t="shared" si="154"/>
        <v>13365</v>
      </c>
      <c r="AT142" s="45">
        <f t="shared" si="155"/>
        <v>0.05589225589225589</v>
      </c>
      <c r="AU142" s="76"/>
      <c r="AV142" s="107">
        <v>534</v>
      </c>
      <c r="AW142" s="107">
        <v>13281</v>
      </c>
      <c r="AX142" s="28">
        <f t="shared" si="156"/>
        <v>13815</v>
      </c>
      <c r="AY142" s="45">
        <f t="shared" si="157"/>
        <v>0.038653637350705754</v>
      </c>
      <c r="AZ142" s="76"/>
      <c r="BA142" s="107">
        <v>384</v>
      </c>
      <c r="BB142" s="107">
        <v>18619</v>
      </c>
      <c r="BC142" s="28">
        <f t="shared" si="158"/>
        <v>19003</v>
      </c>
      <c r="BD142" s="45">
        <f t="shared" si="159"/>
        <v>0.020207335683839395</v>
      </c>
      <c r="BE142" s="76"/>
      <c r="BF142" s="107">
        <v>314</v>
      </c>
      <c r="BG142" s="107">
        <v>26062</v>
      </c>
      <c r="BH142" s="28">
        <f t="shared" si="160"/>
        <v>26376</v>
      </c>
      <c r="BI142" s="45">
        <f t="shared" si="161"/>
        <v>0.011904761904761904</v>
      </c>
      <c r="BJ142" s="121"/>
      <c r="BL142" s="199">
        <f ca="1" t="shared" si="162"/>
        <v>4653</v>
      </c>
      <c r="BM142" s="181">
        <f ca="1" t="shared" si="162"/>
        <v>161316</v>
      </c>
      <c r="BN142" s="28">
        <f t="shared" si="163"/>
        <v>165969</v>
      </c>
      <c r="BO142" s="45">
        <f t="shared" si="164"/>
        <v>0.028035356000216907</v>
      </c>
      <c r="BP142" s="151"/>
      <c r="BR142" s="61">
        <f t="shared" si="165"/>
      </c>
    </row>
    <row r="143" spans="2:70" ht="12" customHeight="1">
      <c r="B143" s="43" t="s">
        <v>112</v>
      </c>
      <c r="C143" s="107">
        <v>1</v>
      </c>
      <c r="D143" s="107">
        <v>71</v>
      </c>
      <c r="E143" s="28">
        <f t="shared" si="138"/>
        <v>72</v>
      </c>
      <c r="F143" s="45">
        <f t="shared" si="139"/>
        <v>0.013888888888888888</v>
      </c>
      <c r="H143" s="107">
        <v>0</v>
      </c>
      <c r="I143" s="107">
        <v>84</v>
      </c>
      <c r="J143" s="28">
        <f t="shared" si="140"/>
        <v>84</v>
      </c>
      <c r="K143" s="45">
        <f t="shared" si="141"/>
        <v>0</v>
      </c>
      <c r="M143" s="107">
        <v>0</v>
      </c>
      <c r="N143" s="107">
        <v>109</v>
      </c>
      <c r="O143" s="28">
        <f t="shared" si="142"/>
        <v>109</v>
      </c>
      <c r="P143" s="45">
        <f t="shared" si="143"/>
        <v>0</v>
      </c>
      <c r="R143" s="107">
        <v>0</v>
      </c>
      <c r="S143" s="107">
        <v>89</v>
      </c>
      <c r="T143" s="28">
        <f t="shared" si="144"/>
        <v>89</v>
      </c>
      <c r="U143" s="45">
        <f t="shared" si="145"/>
        <v>0</v>
      </c>
      <c r="W143" s="107">
        <v>1</v>
      </c>
      <c r="X143" s="107">
        <v>90</v>
      </c>
      <c r="Y143" s="28">
        <f t="shared" si="146"/>
        <v>91</v>
      </c>
      <c r="Z143" s="45">
        <f t="shared" si="147"/>
        <v>0.01098901098901099</v>
      </c>
      <c r="AB143" s="107">
        <v>0</v>
      </c>
      <c r="AC143" s="107">
        <v>36</v>
      </c>
      <c r="AD143" s="28">
        <f t="shared" si="148"/>
        <v>36</v>
      </c>
      <c r="AE143" s="45">
        <f t="shared" si="149"/>
        <v>0</v>
      </c>
      <c r="AG143" s="107">
        <v>0</v>
      </c>
      <c r="AH143" s="107">
        <v>52</v>
      </c>
      <c r="AI143" s="28">
        <f t="shared" si="150"/>
        <v>52</v>
      </c>
      <c r="AJ143" s="45">
        <f t="shared" si="151"/>
        <v>0</v>
      </c>
      <c r="AL143" s="107">
        <v>0</v>
      </c>
      <c r="AM143" s="107">
        <v>129</v>
      </c>
      <c r="AN143" s="28">
        <f t="shared" si="152"/>
        <v>129</v>
      </c>
      <c r="AO143" s="45">
        <f t="shared" si="153"/>
        <v>0</v>
      </c>
      <c r="AP143" s="76"/>
      <c r="AQ143" s="107">
        <v>0</v>
      </c>
      <c r="AR143" s="107">
        <v>53</v>
      </c>
      <c r="AS143" s="28">
        <f t="shared" si="154"/>
        <v>53</v>
      </c>
      <c r="AT143" s="45">
        <f t="shared" si="155"/>
        <v>0</v>
      </c>
      <c r="AU143" s="76"/>
      <c r="AV143" s="107">
        <v>0</v>
      </c>
      <c r="AW143" s="107">
        <v>70</v>
      </c>
      <c r="AX143" s="28">
        <f t="shared" si="156"/>
        <v>70</v>
      </c>
      <c r="AY143" s="45">
        <f t="shared" si="157"/>
        <v>0</v>
      </c>
      <c r="AZ143" s="76"/>
      <c r="BA143" s="107">
        <v>0</v>
      </c>
      <c r="BB143" s="107">
        <v>82</v>
      </c>
      <c r="BC143" s="28">
        <f t="shared" si="158"/>
        <v>82</v>
      </c>
      <c r="BD143" s="45">
        <f t="shared" si="159"/>
        <v>0</v>
      </c>
      <c r="BE143" s="76"/>
      <c r="BF143" s="107">
        <v>0</v>
      </c>
      <c r="BG143" s="107">
        <v>155</v>
      </c>
      <c r="BH143" s="28">
        <f t="shared" si="160"/>
        <v>155</v>
      </c>
      <c r="BI143" s="45">
        <f t="shared" si="161"/>
        <v>0</v>
      </c>
      <c r="BJ143" s="121"/>
      <c r="BL143" s="199">
        <f ca="1" t="shared" si="162"/>
        <v>2</v>
      </c>
      <c r="BM143" s="181">
        <f ca="1" t="shared" si="162"/>
        <v>1020</v>
      </c>
      <c r="BN143" s="28">
        <f t="shared" si="163"/>
        <v>1022</v>
      </c>
      <c r="BO143" s="45">
        <f t="shared" si="164"/>
        <v>0.0019569471624266144</v>
      </c>
      <c r="BP143" s="151"/>
      <c r="BR143" s="61">
        <f t="shared" si="165"/>
      </c>
    </row>
    <row r="144" spans="2:70" ht="12" customHeight="1">
      <c r="B144" s="43" t="s">
        <v>113</v>
      </c>
      <c r="C144" s="107" t="s">
        <v>272</v>
      </c>
      <c r="D144" s="107">
        <v>3</v>
      </c>
      <c r="E144" s="28">
        <f t="shared" si="138"/>
        <v>3</v>
      </c>
      <c r="F144" s="45" t="str">
        <f t="shared" si="139"/>
        <v>n. a.</v>
      </c>
      <c r="H144" s="107">
        <v>0</v>
      </c>
      <c r="I144" s="107">
        <v>8</v>
      </c>
      <c r="J144" s="28">
        <f t="shared" si="140"/>
        <v>8</v>
      </c>
      <c r="K144" s="45">
        <f t="shared" si="141"/>
        <v>0</v>
      </c>
      <c r="M144" s="107">
        <v>0</v>
      </c>
      <c r="N144" s="107">
        <v>6</v>
      </c>
      <c r="O144" s="28">
        <f t="shared" si="142"/>
        <v>6</v>
      </c>
      <c r="P144" s="45">
        <f t="shared" si="143"/>
        <v>0</v>
      </c>
      <c r="R144" s="107">
        <v>0</v>
      </c>
      <c r="S144" s="107">
        <v>8</v>
      </c>
      <c r="T144" s="28">
        <f t="shared" si="144"/>
        <v>8</v>
      </c>
      <c r="U144" s="45">
        <f t="shared" si="145"/>
        <v>0</v>
      </c>
      <c r="W144" s="107">
        <v>0</v>
      </c>
      <c r="X144" s="107">
        <v>6</v>
      </c>
      <c r="Y144" s="28">
        <f t="shared" si="146"/>
        <v>6</v>
      </c>
      <c r="Z144" s="45">
        <f t="shared" si="147"/>
        <v>0</v>
      </c>
      <c r="AB144" s="107">
        <v>0</v>
      </c>
      <c r="AC144" s="107">
        <v>10</v>
      </c>
      <c r="AD144" s="28">
        <f t="shared" si="148"/>
        <v>10</v>
      </c>
      <c r="AE144" s="45">
        <f t="shared" si="149"/>
        <v>0</v>
      </c>
      <c r="AG144" s="107">
        <v>0</v>
      </c>
      <c r="AH144" s="107">
        <v>5</v>
      </c>
      <c r="AI144" s="28">
        <f t="shared" si="150"/>
        <v>5</v>
      </c>
      <c r="AJ144" s="45">
        <f t="shared" si="151"/>
        <v>0</v>
      </c>
      <c r="AL144" s="107">
        <v>0</v>
      </c>
      <c r="AM144" s="107">
        <v>7</v>
      </c>
      <c r="AN144" s="28">
        <f t="shared" si="152"/>
        <v>7</v>
      </c>
      <c r="AO144" s="45">
        <f t="shared" si="153"/>
        <v>0</v>
      </c>
      <c r="AP144" s="76"/>
      <c r="AQ144" s="107">
        <v>0</v>
      </c>
      <c r="AR144" s="107">
        <v>5</v>
      </c>
      <c r="AS144" s="28">
        <f t="shared" si="154"/>
        <v>5</v>
      </c>
      <c r="AT144" s="45">
        <f t="shared" si="155"/>
        <v>0</v>
      </c>
      <c r="AU144" s="76"/>
      <c r="AV144" s="107">
        <v>0</v>
      </c>
      <c r="AW144" s="107">
        <v>7</v>
      </c>
      <c r="AX144" s="28">
        <f t="shared" si="156"/>
        <v>7</v>
      </c>
      <c r="AY144" s="45">
        <f t="shared" si="157"/>
        <v>0</v>
      </c>
      <c r="AZ144" s="76"/>
      <c r="BA144" s="107">
        <v>0</v>
      </c>
      <c r="BB144" s="107">
        <v>9</v>
      </c>
      <c r="BC144" s="28">
        <f t="shared" si="158"/>
        <v>9</v>
      </c>
      <c r="BD144" s="45">
        <f t="shared" si="159"/>
        <v>0</v>
      </c>
      <c r="BE144" s="76"/>
      <c r="BF144" s="107">
        <v>0</v>
      </c>
      <c r="BG144" s="107">
        <v>2</v>
      </c>
      <c r="BH144" s="28">
        <f t="shared" si="160"/>
        <v>2</v>
      </c>
      <c r="BI144" s="45">
        <f t="shared" si="161"/>
        <v>0</v>
      </c>
      <c r="BJ144" s="121"/>
      <c r="BL144" s="199">
        <f ca="1" t="shared" si="162"/>
        <v>0</v>
      </c>
      <c r="BM144" s="181">
        <f ca="1" t="shared" si="162"/>
        <v>76</v>
      </c>
      <c r="BN144" s="28">
        <f t="shared" si="163"/>
        <v>76</v>
      </c>
      <c r="BO144" s="45">
        <f t="shared" si="164"/>
        <v>0</v>
      </c>
      <c r="BP144" s="151"/>
      <c r="BR144" s="61">
        <f t="shared" si="165"/>
      </c>
    </row>
    <row r="145" spans="2:70" ht="12" customHeight="1">
      <c r="B145" s="43" t="s">
        <v>114</v>
      </c>
      <c r="C145" s="107">
        <v>1</v>
      </c>
      <c r="D145" s="107">
        <v>7614</v>
      </c>
      <c r="E145" s="28">
        <f t="shared" si="138"/>
        <v>7615</v>
      </c>
      <c r="F145" s="45">
        <f t="shared" si="139"/>
        <v>0.0001313197636244255</v>
      </c>
      <c r="H145" s="107">
        <v>1</v>
      </c>
      <c r="I145" s="107">
        <v>6308</v>
      </c>
      <c r="J145" s="28">
        <f t="shared" si="140"/>
        <v>6309</v>
      </c>
      <c r="K145" s="45">
        <f t="shared" si="141"/>
        <v>0.0001585037248375337</v>
      </c>
      <c r="M145" s="107">
        <v>1</v>
      </c>
      <c r="N145" s="107">
        <v>6983</v>
      </c>
      <c r="O145" s="28">
        <f t="shared" si="142"/>
        <v>6984</v>
      </c>
      <c r="P145" s="45">
        <f t="shared" si="143"/>
        <v>0.000143184421534937</v>
      </c>
      <c r="R145" s="107">
        <v>3</v>
      </c>
      <c r="S145" s="107">
        <v>7218</v>
      </c>
      <c r="T145" s="28">
        <f t="shared" si="144"/>
        <v>7221</v>
      </c>
      <c r="U145" s="45">
        <f t="shared" si="145"/>
        <v>0.0004154549231408392</v>
      </c>
      <c r="W145" s="107">
        <v>1</v>
      </c>
      <c r="X145" s="107">
        <v>7333</v>
      </c>
      <c r="Y145" s="28">
        <f t="shared" si="146"/>
        <v>7334</v>
      </c>
      <c r="Z145" s="45">
        <f t="shared" si="147"/>
        <v>0.00013635124079629124</v>
      </c>
      <c r="AB145" s="107">
        <v>1</v>
      </c>
      <c r="AC145" s="107">
        <v>6707</v>
      </c>
      <c r="AD145" s="28">
        <f t="shared" si="148"/>
        <v>6708</v>
      </c>
      <c r="AE145" s="45">
        <f t="shared" si="149"/>
        <v>0.0001490757304710793</v>
      </c>
      <c r="AG145" s="107">
        <v>2</v>
      </c>
      <c r="AH145" s="107">
        <v>8037</v>
      </c>
      <c r="AI145" s="28">
        <f t="shared" si="150"/>
        <v>8039</v>
      </c>
      <c r="AJ145" s="45">
        <f t="shared" si="151"/>
        <v>0.00024878716258241074</v>
      </c>
      <c r="AL145" s="107">
        <v>2</v>
      </c>
      <c r="AM145" s="107">
        <v>7790</v>
      </c>
      <c r="AN145" s="28">
        <f t="shared" si="152"/>
        <v>7792</v>
      </c>
      <c r="AO145" s="45">
        <f t="shared" si="153"/>
        <v>0.0002566735112936345</v>
      </c>
      <c r="AP145" s="76"/>
      <c r="AQ145" s="107">
        <v>3</v>
      </c>
      <c r="AR145" s="107">
        <v>7498</v>
      </c>
      <c r="AS145" s="28">
        <f t="shared" si="154"/>
        <v>7501</v>
      </c>
      <c r="AT145" s="45">
        <f t="shared" si="155"/>
        <v>0.0003999466737768298</v>
      </c>
      <c r="AU145" s="76"/>
      <c r="AV145" s="107">
        <v>3</v>
      </c>
      <c r="AW145" s="107">
        <v>8333</v>
      </c>
      <c r="AX145" s="28">
        <f t="shared" si="156"/>
        <v>8336</v>
      </c>
      <c r="AY145" s="45">
        <f t="shared" si="157"/>
        <v>0.0003598848368522073</v>
      </c>
      <c r="AZ145" s="76"/>
      <c r="BA145" s="107">
        <v>1</v>
      </c>
      <c r="BB145" s="107">
        <v>10426</v>
      </c>
      <c r="BC145" s="28">
        <f t="shared" si="158"/>
        <v>10427</v>
      </c>
      <c r="BD145" s="45">
        <f t="shared" si="159"/>
        <v>9.59048623765225E-05</v>
      </c>
      <c r="BE145" s="76"/>
      <c r="BF145" s="107">
        <v>1</v>
      </c>
      <c r="BG145" s="107">
        <v>12808</v>
      </c>
      <c r="BH145" s="28">
        <f t="shared" si="160"/>
        <v>12809</v>
      </c>
      <c r="BI145" s="45">
        <f t="shared" si="161"/>
        <v>7.807010695604653E-05</v>
      </c>
      <c r="BJ145" s="121"/>
      <c r="BL145" s="199">
        <f ca="1" t="shared" si="162"/>
        <v>20</v>
      </c>
      <c r="BM145" s="181">
        <f ca="1" t="shared" si="162"/>
        <v>97055</v>
      </c>
      <c r="BN145" s="28">
        <f t="shared" si="163"/>
        <v>97075</v>
      </c>
      <c r="BO145" s="45">
        <f t="shared" si="164"/>
        <v>0.00020602626834921454</v>
      </c>
      <c r="BP145" s="151"/>
      <c r="BR145" s="61">
        <f t="shared" si="165"/>
      </c>
    </row>
    <row r="146" spans="2:70" ht="12" customHeight="1">
      <c r="B146" s="43" t="s">
        <v>115</v>
      </c>
      <c r="C146" s="107" t="s">
        <v>272</v>
      </c>
      <c r="D146" s="107">
        <v>45</v>
      </c>
      <c r="E146" s="28">
        <f t="shared" si="138"/>
        <v>45</v>
      </c>
      <c r="F146" s="45" t="str">
        <f t="shared" si="139"/>
        <v>n. a.</v>
      </c>
      <c r="H146" s="107">
        <v>0</v>
      </c>
      <c r="I146" s="107">
        <v>42</v>
      </c>
      <c r="J146" s="28">
        <f t="shared" si="140"/>
        <v>42</v>
      </c>
      <c r="K146" s="45">
        <f t="shared" si="141"/>
        <v>0</v>
      </c>
      <c r="M146" s="107">
        <v>0</v>
      </c>
      <c r="N146" s="107">
        <v>48</v>
      </c>
      <c r="O146" s="28">
        <f t="shared" si="142"/>
        <v>48</v>
      </c>
      <c r="P146" s="45">
        <f t="shared" si="143"/>
        <v>0</v>
      </c>
      <c r="R146" s="107">
        <v>0</v>
      </c>
      <c r="S146" s="107">
        <v>37</v>
      </c>
      <c r="T146" s="28">
        <f t="shared" si="144"/>
        <v>37</v>
      </c>
      <c r="U146" s="45">
        <f t="shared" si="145"/>
        <v>0</v>
      </c>
      <c r="W146" s="107">
        <v>0</v>
      </c>
      <c r="X146" s="107">
        <v>50</v>
      </c>
      <c r="Y146" s="28">
        <f t="shared" si="146"/>
        <v>50</v>
      </c>
      <c r="Z146" s="45">
        <f t="shared" si="147"/>
        <v>0</v>
      </c>
      <c r="AB146" s="107">
        <v>0</v>
      </c>
      <c r="AC146" s="107">
        <v>49</v>
      </c>
      <c r="AD146" s="28">
        <f t="shared" si="148"/>
        <v>49</v>
      </c>
      <c r="AE146" s="45">
        <f t="shared" si="149"/>
        <v>0</v>
      </c>
      <c r="AG146" s="107">
        <v>0</v>
      </c>
      <c r="AH146" s="107">
        <v>63</v>
      </c>
      <c r="AI146" s="28">
        <f t="shared" si="150"/>
        <v>63</v>
      </c>
      <c r="AJ146" s="45">
        <f t="shared" si="151"/>
        <v>0</v>
      </c>
      <c r="AL146" s="107">
        <v>0</v>
      </c>
      <c r="AM146" s="107">
        <v>53</v>
      </c>
      <c r="AN146" s="28">
        <f t="shared" si="152"/>
        <v>53</v>
      </c>
      <c r="AO146" s="45">
        <f t="shared" si="153"/>
        <v>0</v>
      </c>
      <c r="AP146" s="76"/>
      <c r="AQ146" s="107">
        <v>0</v>
      </c>
      <c r="AR146" s="107">
        <v>43</v>
      </c>
      <c r="AS146" s="28">
        <f t="shared" si="154"/>
        <v>43</v>
      </c>
      <c r="AT146" s="45">
        <f t="shared" si="155"/>
        <v>0</v>
      </c>
      <c r="AU146" s="76"/>
      <c r="AV146" s="107">
        <v>0</v>
      </c>
      <c r="AW146" s="107">
        <v>46</v>
      </c>
      <c r="AX146" s="28">
        <f t="shared" si="156"/>
        <v>46</v>
      </c>
      <c r="AY146" s="45">
        <f t="shared" si="157"/>
        <v>0</v>
      </c>
      <c r="AZ146" s="76"/>
      <c r="BA146" s="107">
        <v>0</v>
      </c>
      <c r="BB146" s="107">
        <v>53</v>
      </c>
      <c r="BC146" s="28">
        <f t="shared" si="158"/>
        <v>53</v>
      </c>
      <c r="BD146" s="45">
        <f t="shared" si="159"/>
        <v>0</v>
      </c>
      <c r="BE146" s="76"/>
      <c r="BF146" s="107">
        <v>0</v>
      </c>
      <c r="BG146" s="107">
        <v>66</v>
      </c>
      <c r="BH146" s="28">
        <f t="shared" si="160"/>
        <v>66</v>
      </c>
      <c r="BI146" s="45">
        <f t="shared" si="161"/>
        <v>0</v>
      </c>
      <c r="BJ146" s="121"/>
      <c r="BL146" s="199">
        <f ca="1" t="shared" si="162"/>
        <v>0</v>
      </c>
      <c r="BM146" s="181">
        <f ca="1" t="shared" si="162"/>
        <v>595</v>
      </c>
      <c r="BN146" s="28">
        <f t="shared" si="163"/>
        <v>595</v>
      </c>
      <c r="BO146" s="45">
        <f t="shared" si="164"/>
        <v>0</v>
      </c>
      <c r="BP146" s="151"/>
      <c r="BR146" s="61">
        <f t="shared" si="165"/>
      </c>
    </row>
    <row r="147" spans="2:70" ht="12" customHeight="1">
      <c r="B147" s="43" t="s">
        <v>41</v>
      </c>
      <c r="C147" s="107">
        <v>3</v>
      </c>
      <c r="D147" s="107">
        <v>1746</v>
      </c>
      <c r="E147" s="28">
        <f t="shared" si="138"/>
        <v>1749</v>
      </c>
      <c r="F147" s="45">
        <f t="shared" si="139"/>
        <v>0.0017152658662092624</v>
      </c>
      <c r="H147" s="107">
        <v>9</v>
      </c>
      <c r="I147" s="107">
        <v>1624</v>
      </c>
      <c r="J147" s="28">
        <f t="shared" si="140"/>
        <v>1633</v>
      </c>
      <c r="K147" s="45">
        <f t="shared" si="141"/>
        <v>0.005511328842620943</v>
      </c>
      <c r="M147" s="107">
        <v>2</v>
      </c>
      <c r="N147" s="107">
        <v>1669</v>
      </c>
      <c r="O147" s="28">
        <f t="shared" si="142"/>
        <v>1671</v>
      </c>
      <c r="P147" s="45">
        <f t="shared" si="143"/>
        <v>0.0011968880909634949</v>
      </c>
      <c r="R147" s="107">
        <v>1</v>
      </c>
      <c r="S147" s="107">
        <v>1908</v>
      </c>
      <c r="T147" s="28">
        <f t="shared" si="144"/>
        <v>1909</v>
      </c>
      <c r="U147" s="45">
        <f t="shared" si="145"/>
        <v>0.0005238344683080147</v>
      </c>
      <c r="W147" s="107">
        <v>1</v>
      </c>
      <c r="X147" s="107">
        <v>1787</v>
      </c>
      <c r="Y147" s="28">
        <f t="shared" si="146"/>
        <v>1788</v>
      </c>
      <c r="Z147" s="45">
        <f t="shared" si="147"/>
        <v>0.0005592841163310962</v>
      </c>
      <c r="AB147" s="107">
        <v>4</v>
      </c>
      <c r="AC147" s="107">
        <v>1867</v>
      </c>
      <c r="AD147" s="28">
        <f t="shared" si="148"/>
        <v>1871</v>
      </c>
      <c r="AE147" s="45">
        <f t="shared" si="149"/>
        <v>0.002137894174238375</v>
      </c>
      <c r="AG147" s="107">
        <v>3</v>
      </c>
      <c r="AH147" s="107">
        <v>1859</v>
      </c>
      <c r="AI147" s="28">
        <f t="shared" si="150"/>
        <v>1862</v>
      </c>
      <c r="AJ147" s="45">
        <f t="shared" si="151"/>
        <v>0.001611170784103115</v>
      </c>
      <c r="AL147" s="107">
        <v>4</v>
      </c>
      <c r="AM147" s="107">
        <v>1744</v>
      </c>
      <c r="AN147" s="28">
        <f t="shared" si="152"/>
        <v>1748</v>
      </c>
      <c r="AO147" s="45">
        <f t="shared" si="153"/>
        <v>0.002288329519450801</v>
      </c>
      <c r="AP147" s="76"/>
      <c r="AQ147" s="107">
        <v>3</v>
      </c>
      <c r="AR147" s="107">
        <v>1581</v>
      </c>
      <c r="AS147" s="28">
        <f t="shared" si="154"/>
        <v>1584</v>
      </c>
      <c r="AT147" s="45">
        <f t="shared" si="155"/>
        <v>0.001893939393939394</v>
      </c>
      <c r="AU147" s="76"/>
      <c r="AV147" s="107">
        <v>4</v>
      </c>
      <c r="AW147" s="107">
        <v>1830</v>
      </c>
      <c r="AX147" s="28">
        <f t="shared" si="156"/>
        <v>1834</v>
      </c>
      <c r="AY147" s="45">
        <f t="shared" si="157"/>
        <v>0.0021810250817884407</v>
      </c>
      <c r="AZ147" s="76"/>
      <c r="BA147" s="107">
        <v>5</v>
      </c>
      <c r="BB147" s="107">
        <v>2028</v>
      </c>
      <c r="BC147" s="28">
        <f t="shared" si="158"/>
        <v>2033</v>
      </c>
      <c r="BD147" s="45">
        <f t="shared" si="159"/>
        <v>0.002459419576979833</v>
      </c>
      <c r="BE147" s="76"/>
      <c r="BF147" s="107">
        <v>8</v>
      </c>
      <c r="BG147" s="107">
        <v>1853</v>
      </c>
      <c r="BH147" s="28">
        <f t="shared" si="160"/>
        <v>1861</v>
      </c>
      <c r="BI147" s="45">
        <f t="shared" si="161"/>
        <v>0.004298764105319721</v>
      </c>
      <c r="BJ147" s="121"/>
      <c r="BL147" s="199">
        <f ca="1" t="shared" si="162"/>
        <v>47</v>
      </c>
      <c r="BM147" s="181">
        <f ca="1" t="shared" si="162"/>
        <v>21496</v>
      </c>
      <c r="BN147" s="28">
        <f t="shared" si="163"/>
        <v>21543</v>
      </c>
      <c r="BO147" s="45">
        <f t="shared" si="164"/>
        <v>0.0021816831453372325</v>
      </c>
      <c r="BP147" s="151"/>
      <c r="BR147" s="61">
        <f t="shared" si="165"/>
      </c>
    </row>
    <row r="148" spans="2:70" ht="12" customHeight="1">
      <c r="B148" s="43" t="s">
        <v>116</v>
      </c>
      <c r="C148" s="107">
        <v>111</v>
      </c>
      <c r="D148" s="107">
        <v>384</v>
      </c>
      <c r="E148" s="28">
        <f t="shared" si="138"/>
        <v>495</v>
      </c>
      <c r="F148" s="45">
        <f t="shared" si="139"/>
        <v>0.22424242424242424</v>
      </c>
      <c r="H148" s="107">
        <v>116</v>
      </c>
      <c r="I148" s="107">
        <v>307</v>
      </c>
      <c r="J148" s="28">
        <f t="shared" si="140"/>
        <v>423</v>
      </c>
      <c r="K148" s="45">
        <f t="shared" si="141"/>
        <v>0.27423167848699764</v>
      </c>
      <c r="M148" s="107">
        <v>118</v>
      </c>
      <c r="N148" s="107">
        <v>402</v>
      </c>
      <c r="O148" s="28">
        <f t="shared" si="142"/>
        <v>520</v>
      </c>
      <c r="P148" s="45">
        <f t="shared" si="143"/>
        <v>0.22692307692307692</v>
      </c>
      <c r="R148" s="107">
        <v>76</v>
      </c>
      <c r="S148" s="107">
        <v>266</v>
      </c>
      <c r="T148" s="28">
        <f t="shared" si="144"/>
        <v>342</v>
      </c>
      <c r="U148" s="45">
        <f t="shared" si="145"/>
        <v>0.2222222222222222</v>
      </c>
      <c r="W148" s="107">
        <v>96</v>
      </c>
      <c r="X148" s="107">
        <v>223</v>
      </c>
      <c r="Y148" s="28">
        <f t="shared" si="146"/>
        <v>319</v>
      </c>
      <c r="Z148" s="45">
        <f t="shared" si="147"/>
        <v>0.30094043887147337</v>
      </c>
      <c r="AB148" s="107">
        <v>75</v>
      </c>
      <c r="AC148" s="107">
        <v>176</v>
      </c>
      <c r="AD148" s="28">
        <f t="shared" si="148"/>
        <v>251</v>
      </c>
      <c r="AE148" s="45">
        <f t="shared" si="149"/>
        <v>0.29880478087649404</v>
      </c>
      <c r="AG148" s="107">
        <v>74</v>
      </c>
      <c r="AH148" s="107">
        <v>149</v>
      </c>
      <c r="AI148" s="28">
        <f t="shared" si="150"/>
        <v>223</v>
      </c>
      <c r="AJ148" s="45">
        <f t="shared" si="151"/>
        <v>0.33183856502242154</v>
      </c>
      <c r="AL148" s="107">
        <v>57</v>
      </c>
      <c r="AM148" s="107">
        <v>121</v>
      </c>
      <c r="AN148" s="28">
        <f t="shared" si="152"/>
        <v>178</v>
      </c>
      <c r="AO148" s="45">
        <f t="shared" si="153"/>
        <v>0.3202247191011236</v>
      </c>
      <c r="AP148" s="76"/>
      <c r="AQ148" s="107">
        <v>56</v>
      </c>
      <c r="AR148" s="107">
        <v>89</v>
      </c>
      <c r="AS148" s="28">
        <f t="shared" si="154"/>
        <v>145</v>
      </c>
      <c r="AT148" s="45">
        <f t="shared" si="155"/>
        <v>0.38620689655172413</v>
      </c>
      <c r="AU148" s="76"/>
      <c r="AV148" s="107">
        <v>20</v>
      </c>
      <c r="AW148" s="107">
        <v>70</v>
      </c>
      <c r="AX148" s="28">
        <f t="shared" si="156"/>
        <v>90</v>
      </c>
      <c r="AY148" s="45">
        <f t="shared" si="157"/>
        <v>0.2222222222222222</v>
      </c>
      <c r="AZ148" s="76"/>
      <c r="BA148" s="107">
        <v>17</v>
      </c>
      <c r="BB148" s="107">
        <v>118</v>
      </c>
      <c r="BC148" s="28">
        <f t="shared" si="158"/>
        <v>135</v>
      </c>
      <c r="BD148" s="45">
        <f t="shared" si="159"/>
        <v>0.1259259259259259</v>
      </c>
      <c r="BE148" s="76"/>
      <c r="BF148" s="107">
        <v>12</v>
      </c>
      <c r="BG148" s="107">
        <v>116</v>
      </c>
      <c r="BH148" s="28">
        <f t="shared" si="160"/>
        <v>128</v>
      </c>
      <c r="BI148" s="45">
        <f t="shared" si="161"/>
        <v>0.09375</v>
      </c>
      <c r="BJ148" s="121"/>
      <c r="BL148" s="199">
        <f ca="1" t="shared" si="162"/>
        <v>828</v>
      </c>
      <c r="BM148" s="181">
        <f ca="1" t="shared" si="162"/>
        <v>2421</v>
      </c>
      <c r="BN148" s="28">
        <f t="shared" si="163"/>
        <v>3249</v>
      </c>
      <c r="BO148" s="45">
        <f t="shared" si="164"/>
        <v>0.2548476454293629</v>
      </c>
      <c r="BP148" s="151"/>
      <c r="BR148" s="61">
        <f t="shared" si="165"/>
      </c>
    </row>
    <row r="149" spans="2:70" ht="12" customHeight="1">
      <c r="B149" s="43" t="s">
        <v>117</v>
      </c>
      <c r="C149" s="107" t="s">
        <v>272</v>
      </c>
      <c r="D149" s="107">
        <v>180</v>
      </c>
      <c r="E149" s="28">
        <f t="shared" si="138"/>
        <v>180</v>
      </c>
      <c r="F149" s="45" t="str">
        <f t="shared" si="139"/>
        <v>n. a.</v>
      </c>
      <c r="H149" s="107">
        <v>1</v>
      </c>
      <c r="I149" s="107">
        <v>148</v>
      </c>
      <c r="J149" s="28">
        <f t="shared" si="140"/>
        <v>149</v>
      </c>
      <c r="K149" s="45">
        <f t="shared" si="141"/>
        <v>0.006711409395973154</v>
      </c>
      <c r="M149" s="107">
        <v>4</v>
      </c>
      <c r="N149" s="107">
        <v>244</v>
      </c>
      <c r="O149" s="28">
        <f t="shared" si="142"/>
        <v>248</v>
      </c>
      <c r="P149" s="45">
        <f t="shared" si="143"/>
        <v>0.016129032258064516</v>
      </c>
      <c r="R149" s="107">
        <v>2</v>
      </c>
      <c r="S149" s="107">
        <v>251</v>
      </c>
      <c r="T149" s="28">
        <f t="shared" si="144"/>
        <v>253</v>
      </c>
      <c r="U149" s="45">
        <f t="shared" si="145"/>
        <v>0.007905138339920948</v>
      </c>
      <c r="W149" s="107">
        <v>9</v>
      </c>
      <c r="X149" s="107">
        <v>292</v>
      </c>
      <c r="Y149" s="28">
        <f t="shared" si="146"/>
        <v>301</v>
      </c>
      <c r="Z149" s="45">
        <f t="shared" si="147"/>
        <v>0.029900332225913623</v>
      </c>
      <c r="AB149" s="107">
        <v>6</v>
      </c>
      <c r="AC149" s="107">
        <v>270</v>
      </c>
      <c r="AD149" s="28">
        <f t="shared" si="148"/>
        <v>276</v>
      </c>
      <c r="AE149" s="45">
        <f t="shared" si="149"/>
        <v>0.021739130434782608</v>
      </c>
      <c r="AG149" s="107">
        <v>5</v>
      </c>
      <c r="AH149" s="107">
        <v>242</v>
      </c>
      <c r="AI149" s="28">
        <f t="shared" si="150"/>
        <v>247</v>
      </c>
      <c r="AJ149" s="45">
        <f t="shared" si="151"/>
        <v>0.020242914979757085</v>
      </c>
      <c r="AL149" s="107">
        <v>8</v>
      </c>
      <c r="AM149" s="107">
        <v>314</v>
      </c>
      <c r="AN149" s="28">
        <f t="shared" si="152"/>
        <v>322</v>
      </c>
      <c r="AO149" s="45">
        <f t="shared" si="153"/>
        <v>0.024844720496894408</v>
      </c>
      <c r="AP149" s="76"/>
      <c r="AQ149" s="107">
        <v>11</v>
      </c>
      <c r="AR149" s="107">
        <v>286</v>
      </c>
      <c r="AS149" s="28">
        <f t="shared" si="154"/>
        <v>297</v>
      </c>
      <c r="AT149" s="45">
        <f t="shared" si="155"/>
        <v>0.037037037037037035</v>
      </c>
      <c r="AU149" s="76"/>
      <c r="AV149" s="107">
        <v>6</v>
      </c>
      <c r="AW149" s="107">
        <v>353</v>
      </c>
      <c r="AX149" s="28">
        <f t="shared" si="156"/>
        <v>359</v>
      </c>
      <c r="AY149" s="45">
        <f t="shared" si="157"/>
        <v>0.016713091922005572</v>
      </c>
      <c r="AZ149" s="76"/>
      <c r="BA149" s="107">
        <v>3</v>
      </c>
      <c r="BB149" s="107">
        <v>381</v>
      </c>
      <c r="BC149" s="28">
        <f t="shared" si="158"/>
        <v>384</v>
      </c>
      <c r="BD149" s="45">
        <f t="shared" si="159"/>
        <v>0.0078125</v>
      </c>
      <c r="BE149" s="76"/>
      <c r="BF149" s="107">
        <v>1</v>
      </c>
      <c r="BG149" s="107">
        <v>582</v>
      </c>
      <c r="BH149" s="28">
        <f t="shared" si="160"/>
        <v>583</v>
      </c>
      <c r="BI149" s="45">
        <f t="shared" si="161"/>
        <v>0.0017152658662092624</v>
      </c>
      <c r="BJ149" s="121"/>
      <c r="BL149" s="199">
        <f ca="1" t="shared" si="162"/>
        <v>56</v>
      </c>
      <c r="BM149" s="181">
        <f ca="1" t="shared" si="162"/>
        <v>3543</v>
      </c>
      <c r="BN149" s="28">
        <f t="shared" si="163"/>
        <v>3599</v>
      </c>
      <c r="BO149" s="45">
        <f t="shared" si="164"/>
        <v>0.015559877743817728</v>
      </c>
      <c r="BP149" s="151"/>
      <c r="BR149" s="61">
        <f t="shared" si="165"/>
      </c>
    </row>
    <row r="150" spans="2:70" ht="12" customHeight="1">
      <c r="B150" s="43" t="s">
        <v>42</v>
      </c>
      <c r="C150" s="107">
        <v>340</v>
      </c>
      <c r="D150" s="107">
        <v>9107</v>
      </c>
      <c r="E150" s="28">
        <f t="shared" si="138"/>
        <v>9447</v>
      </c>
      <c r="F150" s="45">
        <f t="shared" si="139"/>
        <v>0.03599026145866412</v>
      </c>
      <c r="H150" s="107">
        <v>379</v>
      </c>
      <c r="I150" s="107">
        <v>9397</v>
      </c>
      <c r="J150" s="28">
        <f t="shared" si="140"/>
        <v>9776</v>
      </c>
      <c r="K150" s="45">
        <f t="shared" si="141"/>
        <v>0.03876841243862521</v>
      </c>
      <c r="M150" s="107">
        <v>360</v>
      </c>
      <c r="N150" s="107">
        <v>12675</v>
      </c>
      <c r="O150" s="28">
        <f t="shared" si="142"/>
        <v>13035</v>
      </c>
      <c r="P150" s="45">
        <f t="shared" si="143"/>
        <v>0.02761795166858458</v>
      </c>
      <c r="R150" s="107">
        <v>414</v>
      </c>
      <c r="S150" s="107">
        <v>12883</v>
      </c>
      <c r="T150" s="28">
        <f t="shared" si="144"/>
        <v>13297</v>
      </c>
      <c r="U150" s="45">
        <f t="shared" si="145"/>
        <v>0.031134842445664435</v>
      </c>
      <c r="W150" s="107">
        <v>494</v>
      </c>
      <c r="X150" s="107">
        <v>12576</v>
      </c>
      <c r="Y150" s="28">
        <f t="shared" si="146"/>
        <v>13070</v>
      </c>
      <c r="Z150" s="45">
        <f t="shared" si="147"/>
        <v>0.037796480489671005</v>
      </c>
      <c r="AB150" s="107">
        <v>381</v>
      </c>
      <c r="AC150" s="107">
        <v>11492</v>
      </c>
      <c r="AD150" s="28">
        <f t="shared" si="148"/>
        <v>11873</v>
      </c>
      <c r="AE150" s="45">
        <f t="shared" si="149"/>
        <v>0.032089615093068305</v>
      </c>
      <c r="AG150" s="107">
        <v>301</v>
      </c>
      <c r="AH150" s="107">
        <v>10038</v>
      </c>
      <c r="AI150" s="28">
        <f t="shared" si="150"/>
        <v>10339</v>
      </c>
      <c r="AJ150" s="45">
        <f t="shared" si="151"/>
        <v>0.02911306702775897</v>
      </c>
      <c r="AL150" s="107">
        <v>288</v>
      </c>
      <c r="AM150" s="107">
        <v>9592</v>
      </c>
      <c r="AN150" s="28">
        <f t="shared" si="152"/>
        <v>9880</v>
      </c>
      <c r="AO150" s="45">
        <f t="shared" si="153"/>
        <v>0.029149797570850202</v>
      </c>
      <c r="AP150" s="76"/>
      <c r="AQ150" s="107">
        <v>219</v>
      </c>
      <c r="AR150" s="107">
        <v>8869</v>
      </c>
      <c r="AS150" s="28">
        <f t="shared" si="154"/>
        <v>9088</v>
      </c>
      <c r="AT150" s="45">
        <f t="shared" si="155"/>
        <v>0.024097711267605633</v>
      </c>
      <c r="AU150" s="76"/>
      <c r="AV150" s="107">
        <v>128</v>
      </c>
      <c r="AW150" s="107">
        <v>10077</v>
      </c>
      <c r="AX150" s="28">
        <f t="shared" si="156"/>
        <v>10205</v>
      </c>
      <c r="AY150" s="45">
        <f t="shared" si="157"/>
        <v>0.012542871141597257</v>
      </c>
      <c r="AZ150" s="76"/>
      <c r="BA150" s="107">
        <v>225</v>
      </c>
      <c r="BB150" s="107">
        <v>15797</v>
      </c>
      <c r="BC150" s="28">
        <f t="shared" si="158"/>
        <v>16022</v>
      </c>
      <c r="BD150" s="45">
        <f t="shared" si="159"/>
        <v>0.014043190612907253</v>
      </c>
      <c r="BE150" s="76"/>
      <c r="BF150" s="107">
        <v>148</v>
      </c>
      <c r="BG150" s="107">
        <v>25158</v>
      </c>
      <c r="BH150" s="28">
        <f t="shared" si="160"/>
        <v>25306</v>
      </c>
      <c r="BI150" s="45">
        <f t="shared" si="161"/>
        <v>0.005848415395558366</v>
      </c>
      <c r="BJ150" s="121"/>
      <c r="BL150" s="199">
        <f ca="1" t="shared" si="162"/>
        <v>3677</v>
      </c>
      <c r="BM150" s="181">
        <f ca="1" t="shared" si="162"/>
        <v>147661</v>
      </c>
      <c r="BN150" s="28">
        <f t="shared" si="163"/>
        <v>151338</v>
      </c>
      <c r="BO150" s="45">
        <f t="shared" si="164"/>
        <v>0.024296607593598436</v>
      </c>
      <c r="BP150" s="151"/>
      <c r="BR150" s="61">
        <f t="shared" si="165"/>
      </c>
    </row>
    <row r="151" spans="2:70" ht="12" customHeight="1">
      <c r="B151" s="43" t="s">
        <v>64</v>
      </c>
      <c r="C151" s="107" t="s">
        <v>272</v>
      </c>
      <c r="D151" s="107">
        <v>288</v>
      </c>
      <c r="E151" s="28">
        <f t="shared" si="138"/>
        <v>288</v>
      </c>
      <c r="F151" s="45" t="str">
        <f t="shared" si="139"/>
        <v>n. a.</v>
      </c>
      <c r="H151" s="107">
        <v>0</v>
      </c>
      <c r="I151" s="107">
        <v>328</v>
      </c>
      <c r="J151" s="28">
        <f t="shared" si="140"/>
        <v>328</v>
      </c>
      <c r="K151" s="45">
        <f t="shared" si="141"/>
        <v>0</v>
      </c>
      <c r="M151" s="107">
        <v>1</v>
      </c>
      <c r="N151" s="107">
        <v>420</v>
      </c>
      <c r="O151" s="28">
        <f t="shared" si="142"/>
        <v>421</v>
      </c>
      <c r="P151" s="45">
        <f t="shared" si="143"/>
        <v>0.0023752969121140144</v>
      </c>
      <c r="R151" s="107">
        <v>5</v>
      </c>
      <c r="S151" s="107">
        <v>295</v>
      </c>
      <c r="T151" s="28">
        <f t="shared" si="144"/>
        <v>300</v>
      </c>
      <c r="U151" s="45">
        <f t="shared" si="145"/>
        <v>0.016666666666666666</v>
      </c>
      <c r="W151" s="107">
        <v>0</v>
      </c>
      <c r="X151" s="107">
        <v>302</v>
      </c>
      <c r="Y151" s="28">
        <f t="shared" si="146"/>
        <v>302</v>
      </c>
      <c r="Z151" s="45">
        <f t="shared" si="147"/>
        <v>0</v>
      </c>
      <c r="AB151" s="107">
        <v>1</v>
      </c>
      <c r="AC151" s="107">
        <v>277</v>
      </c>
      <c r="AD151" s="28">
        <f t="shared" si="148"/>
        <v>278</v>
      </c>
      <c r="AE151" s="45">
        <f t="shared" si="149"/>
        <v>0.0035971223021582736</v>
      </c>
      <c r="AG151" s="107">
        <v>1</v>
      </c>
      <c r="AH151" s="107">
        <v>230</v>
      </c>
      <c r="AI151" s="28">
        <f t="shared" si="150"/>
        <v>231</v>
      </c>
      <c r="AJ151" s="45">
        <f t="shared" si="151"/>
        <v>0.004329004329004329</v>
      </c>
      <c r="AL151" s="107">
        <v>2</v>
      </c>
      <c r="AM151" s="107">
        <v>300</v>
      </c>
      <c r="AN151" s="28">
        <f t="shared" si="152"/>
        <v>302</v>
      </c>
      <c r="AO151" s="45">
        <f t="shared" si="153"/>
        <v>0.006622516556291391</v>
      </c>
      <c r="AP151" s="76"/>
      <c r="AQ151" s="107">
        <v>0</v>
      </c>
      <c r="AR151" s="107">
        <v>232</v>
      </c>
      <c r="AS151" s="28">
        <f t="shared" si="154"/>
        <v>232</v>
      </c>
      <c r="AT151" s="45">
        <f t="shared" si="155"/>
        <v>0</v>
      </c>
      <c r="AU151" s="76"/>
      <c r="AV151" s="107">
        <v>0</v>
      </c>
      <c r="AW151" s="107">
        <v>275</v>
      </c>
      <c r="AX151" s="28">
        <f t="shared" si="156"/>
        <v>275</v>
      </c>
      <c r="AY151" s="45">
        <f t="shared" si="157"/>
        <v>0</v>
      </c>
      <c r="AZ151" s="76"/>
      <c r="BA151" s="107">
        <v>2</v>
      </c>
      <c r="BB151" s="107">
        <v>306</v>
      </c>
      <c r="BC151" s="28">
        <f t="shared" si="158"/>
        <v>308</v>
      </c>
      <c r="BD151" s="45">
        <f t="shared" si="159"/>
        <v>0.006493506493506494</v>
      </c>
      <c r="BE151" s="76"/>
      <c r="BF151" s="107">
        <v>0</v>
      </c>
      <c r="BG151" s="107">
        <v>415</v>
      </c>
      <c r="BH151" s="28">
        <f t="shared" si="160"/>
        <v>415</v>
      </c>
      <c r="BI151" s="45">
        <f t="shared" si="161"/>
        <v>0</v>
      </c>
      <c r="BJ151" s="121"/>
      <c r="BL151" s="199">
        <f ca="1" t="shared" si="162"/>
        <v>12</v>
      </c>
      <c r="BM151" s="181">
        <f ca="1" t="shared" si="162"/>
        <v>3668</v>
      </c>
      <c r="BN151" s="28">
        <f t="shared" si="163"/>
        <v>3680</v>
      </c>
      <c r="BO151" s="45">
        <f t="shared" si="164"/>
        <v>0.003260869565217391</v>
      </c>
      <c r="BP151" s="151"/>
      <c r="BR151" s="61">
        <f t="shared" si="165"/>
      </c>
    </row>
    <row r="152" spans="2:70" ht="12" customHeight="1">
      <c r="B152" s="43" t="s">
        <v>43</v>
      </c>
      <c r="C152" s="107" t="s">
        <v>272</v>
      </c>
      <c r="D152" s="107">
        <v>58</v>
      </c>
      <c r="E152" s="28">
        <f t="shared" si="138"/>
        <v>58</v>
      </c>
      <c r="F152" s="45" t="str">
        <f t="shared" si="139"/>
        <v>n. a.</v>
      </c>
      <c r="H152" s="107">
        <v>2</v>
      </c>
      <c r="I152" s="107">
        <v>48</v>
      </c>
      <c r="J152" s="28">
        <f t="shared" si="140"/>
        <v>50</v>
      </c>
      <c r="K152" s="45">
        <f t="shared" si="141"/>
        <v>0.04</v>
      </c>
      <c r="M152" s="107">
        <v>1</v>
      </c>
      <c r="N152" s="107">
        <v>40</v>
      </c>
      <c r="O152" s="28">
        <f t="shared" si="142"/>
        <v>41</v>
      </c>
      <c r="P152" s="45">
        <f t="shared" si="143"/>
        <v>0.024390243902439025</v>
      </c>
      <c r="R152" s="107">
        <v>0</v>
      </c>
      <c r="S152" s="107">
        <v>48</v>
      </c>
      <c r="T152" s="28">
        <f t="shared" si="144"/>
        <v>48</v>
      </c>
      <c r="U152" s="45">
        <f t="shared" si="145"/>
        <v>0</v>
      </c>
      <c r="W152" s="107">
        <v>2</v>
      </c>
      <c r="X152" s="107">
        <v>66</v>
      </c>
      <c r="Y152" s="28">
        <f t="shared" si="146"/>
        <v>68</v>
      </c>
      <c r="Z152" s="45">
        <f t="shared" si="147"/>
        <v>0.029411764705882353</v>
      </c>
      <c r="AB152" s="107">
        <v>1</v>
      </c>
      <c r="AC152" s="107">
        <v>62</v>
      </c>
      <c r="AD152" s="28">
        <f t="shared" si="148"/>
        <v>63</v>
      </c>
      <c r="AE152" s="45">
        <f t="shared" si="149"/>
        <v>0.015873015873015872</v>
      </c>
      <c r="AG152" s="107">
        <v>2</v>
      </c>
      <c r="AH152" s="107">
        <v>56</v>
      </c>
      <c r="AI152" s="28">
        <f t="shared" si="150"/>
        <v>58</v>
      </c>
      <c r="AJ152" s="45">
        <f t="shared" si="151"/>
        <v>0.034482758620689655</v>
      </c>
      <c r="AL152" s="107">
        <v>1</v>
      </c>
      <c r="AM152" s="107">
        <v>52</v>
      </c>
      <c r="AN152" s="28">
        <f t="shared" si="152"/>
        <v>53</v>
      </c>
      <c r="AO152" s="45">
        <f t="shared" si="153"/>
        <v>0.018867924528301886</v>
      </c>
      <c r="AP152" s="76"/>
      <c r="AQ152" s="107">
        <v>0</v>
      </c>
      <c r="AR152" s="107">
        <v>55</v>
      </c>
      <c r="AS152" s="28">
        <f t="shared" si="154"/>
        <v>55</v>
      </c>
      <c r="AT152" s="45">
        <f t="shared" si="155"/>
        <v>0</v>
      </c>
      <c r="AU152" s="76"/>
      <c r="AV152" s="107">
        <v>1</v>
      </c>
      <c r="AW152" s="107">
        <v>40</v>
      </c>
      <c r="AX152" s="28">
        <f t="shared" si="156"/>
        <v>41</v>
      </c>
      <c r="AY152" s="45">
        <f t="shared" si="157"/>
        <v>0.024390243902439025</v>
      </c>
      <c r="AZ152" s="76"/>
      <c r="BA152" s="107">
        <v>0</v>
      </c>
      <c r="BB152" s="107">
        <v>45</v>
      </c>
      <c r="BC152" s="28">
        <f t="shared" si="158"/>
        <v>45</v>
      </c>
      <c r="BD152" s="45">
        <f t="shared" si="159"/>
        <v>0</v>
      </c>
      <c r="BE152" s="76"/>
      <c r="BF152" s="107">
        <v>0</v>
      </c>
      <c r="BG152" s="107">
        <v>48</v>
      </c>
      <c r="BH152" s="28">
        <f t="shared" si="160"/>
        <v>48</v>
      </c>
      <c r="BI152" s="45">
        <f t="shared" si="161"/>
        <v>0</v>
      </c>
      <c r="BJ152" s="121"/>
      <c r="BL152" s="199">
        <f ca="1" t="shared" si="162"/>
        <v>10</v>
      </c>
      <c r="BM152" s="181">
        <f ca="1" t="shared" si="162"/>
        <v>618</v>
      </c>
      <c r="BN152" s="28">
        <f t="shared" si="163"/>
        <v>628</v>
      </c>
      <c r="BO152" s="45">
        <f t="shared" si="164"/>
        <v>0.01592356687898089</v>
      </c>
      <c r="BP152" s="151"/>
      <c r="BR152" s="61">
        <f t="shared" si="165"/>
      </c>
    </row>
    <row r="153" spans="2:70" ht="12" customHeight="1">
      <c r="B153" s="43" t="s">
        <v>44</v>
      </c>
      <c r="C153" s="107">
        <v>22</v>
      </c>
      <c r="D153" s="107">
        <v>767</v>
      </c>
      <c r="E153" s="28">
        <f t="shared" si="138"/>
        <v>789</v>
      </c>
      <c r="F153" s="45">
        <f t="shared" si="139"/>
        <v>0.02788339670468948</v>
      </c>
      <c r="H153" s="107">
        <v>25</v>
      </c>
      <c r="I153" s="107">
        <v>600</v>
      </c>
      <c r="J153" s="28">
        <f t="shared" si="140"/>
        <v>625</v>
      </c>
      <c r="K153" s="45">
        <f t="shared" si="141"/>
        <v>0.04</v>
      </c>
      <c r="M153" s="107">
        <v>7</v>
      </c>
      <c r="N153" s="107">
        <v>909</v>
      </c>
      <c r="O153" s="28">
        <f t="shared" si="142"/>
        <v>916</v>
      </c>
      <c r="P153" s="45">
        <f t="shared" si="143"/>
        <v>0.007641921397379912</v>
      </c>
      <c r="R153" s="107">
        <v>9</v>
      </c>
      <c r="S153" s="107">
        <v>746</v>
      </c>
      <c r="T153" s="28">
        <f t="shared" si="144"/>
        <v>755</v>
      </c>
      <c r="U153" s="45">
        <f t="shared" si="145"/>
        <v>0.011920529801324504</v>
      </c>
      <c r="W153" s="107">
        <v>9</v>
      </c>
      <c r="X153" s="107">
        <v>561</v>
      </c>
      <c r="Y153" s="28">
        <f t="shared" si="146"/>
        <v>570</v>
      </c>
      <c r="Z153" s="45">
        <f t="shared" si="147"/>
        <v>0.015789473684210527</v>
      </c>
      <c r="AB153" s="107">
        <v>8</v>
      </c>
      <c r="AC153" s="107">
        <v>455</v>
      </c>
      <c r="AD153" s="28">
        <f t="shared" si="148"/>
        <v>463</v>
      </c>
      <c r="AE153" s="45">
        <f t="shared" si="149"/>
        <v>0.017278617710583154</v>
      </c>
      <c r="AG153" s="107">
        <v>21</v>
      </c>
      <c r="AH153" s="107">
        <v>452</v>
      </c>
      <c r="AI153" s="28">
        <f t="shared" si="150"/>
        <v>473</v>
      </c>
      <c r="AJ153" s="45">
        <f t="shared" si="151"/>
        <v>0.04439746300211417</v>
      </c>
      <c r="AL153" s="107">
        <v>8</v>
      </c>
      <c r="AM153" s="107">
        <v>474</v>
      </c>
      <c r="AN153" s="28">
        <f t="shared" si="152"/>
        <v>482</v>
      </c>
      <c r="AO153" s="45">
        <f t="shared" si="153"/>
        <v>0.016597510373443983</v>
      </c>
      <c r="AP153" s="76"/>
      <c r="AQ153" s="107">
        <v>17</v>
      </c>
      <c r="AR153" s="107">
        <v>562</v>
      </c>
      <c r="AS153" s="28">
        <f t="shared" si="154"/>
        <v>579</v>
      </c>
      <c r="AT153" s="45">
        <f t="shared" si="155"/>
        <v>0.02936096718480138</v>
      </c>
      <c r="AU153" s="76"/>
      <c r="AV153" s="107">
        <v>4</v>
      </c>
      <c r="AW153" s="107">
        <v>429</v>
      </c>
      <c r="AX153" s="28">
        <f t="shared" si="156"/>
        <v>433</v>
      </c>
      <c r="AY153" s="45">
        <f t="shared" si="157"/>
        <v>0.009237875288683603</v>
      </c>
      <c r="AZ153" s="76"/>
      <c r="BA153" s="107">
        <v>6</v>
      </c>
      <c r="BB153" s="107">
        <v>864</v>
      </c>
      <c r="BC153" s="28">
        <f t="shared" si="158"/>
        <v>870</v>
      </c>
      <c r="BD153" s="45">
        <f t="shared" si="159"/>
        <v>0.006896551724137931</v>
      </c>
      <c r="BE153" s="76"/>
      <c r="BF153" s="107">
        <v>14</v>
      </c>
      <c r="BG153" s="107">
        <v>1654</v>
      </c>
      <c r="BH153" s="28">
        <f t="shared" si="160"/>
        <v>1668</v>
      </c>
      <c r="BI153" s="45">
        <f t="shared" si="161"/>
        <v>0.008393285371702638</v>
      </c>
      <c r="BJ153" s="121"/>
      <c r="BL153" s="199">
        <f aca="true" ca="1" t="shared" si="166" ref="BL153:BM172">_xlfn.SUMIFS(INDIRECT("C"&amp;MATCH($B153,$B$14:$B$290,0)+13&amp;":"&amp;$BN$1&amp;MATCH($B153,$B$14:$B$290,0)+13),INDIRECT("C6:"&amp;$BN$1&amp;"6"),BL$6)</f>
        <v>150</v>
      </c>
      <c r="BM153" s="181">
        <f ca="1" t="shared" si="166"/>
        <v>8473</v>
      </c>
      <c r="BN153" s="28">
        <f t="shared" si="163"/>
        <v>8623</v>
      </c>
      <c r="BO153" s="45">
        <f t="shared" si="164"/>
        <v>0.01739533804940276</v>
      </c>
      <c r="BP153" s="151"/>
      <c r="BR153" s="61">
        <f t="shared" si="165"/>
      </c>
    </row>
    <row r="154" spans="2:70" ht="12" customHeight="1">
      <c r="B154" s="43" t="s">
        <v>118</v>
      </c>
      <c r="C154" s="107">
        <v>10</v>
      </c>
      <c r="D154" s="107">
        <v>4762</v>
      </c>
      <c r="E154" s="28">
        <f t="shared" si="138"/>
        <v>4772</v>
      </c>
      <c r="F154" s="45">
        <f t="shared" si="139"/>
        <v>0.0020955574182732607</v>
      </c>
      <c r="H154" s="107">
        <v>5</v>
      </c>
      <c r="I154" s="107">
        <v>3262</v>
      </c>
      <c r="J154" s="28">
        <f t="shared" si="140"/>
        <v>3267</v>
      </c>
      <c r="K154" s="45">
        <f t="shared" si="141"/>
        <v>0.0015304560759106215</v>
      </c>
      <c r="M154" s="107">
        <v>5</v>
      </c>
      <c r="N154" s="107">
        <v>3750</v>
      </c>
      <c r="O154" s="28">
        <f t="shared" si="142"/>
        <v>3755</v>
      </c>
      <c r="P154" s="45">
        <f t="shared" si="143"/>
        <v>0.0013315579227696406</v>
      </c>
      <c r="R154" s="107">
        <v>1</v>
      </c>
      <c r="S154" s="107">
        <v>4329</v>
      </c>
      <c r="T154" s="28">
        <f t="shared" si="144"/>
        <v>4330</v>
      </c>
      <c r="U154" s="45">
        <f t="shared" si="145"/>
        <v>0.00023094688221709007</v>
      </c>
      <c r="W154" s="107">
        <v>2</v>
      </c>
      <c r="X154" s="107">
        <v>3496</v>
      </c>
      <c r="Y154" s="28">
        <f t="shared" si="146"/>
        <v>3498</v>
      </c>
      <c r="Z154" s="45">
        <f t="shared" si="147"/>
        <v>0.0005717552887364208</v>
      </c>
      <c r="AB154" s="107">
        <v>3</v>
      </c>
      <c r="AC154" s="107">
        <v>3050</v>
      </c>
      <c r="AD154" s="28">
        <f t="shared" si="148"/>
        <v>3053</v>
      </c>
      <c r="AE154" s="45">
        <f t="shared" si="149"/>
        <v>0.000982640026203734</v>
      </c>
      <c r="AG154" s="107">
        <v>2</v>
      </c>
      <c r="AH154" s="107">
        <v>3108</v>
      </c>
      <c r="AI154" s="28">
        <f t="shared" si="150"/>
        <v>3110</v>
      </c>
      <c r="AJ154" s="45">
        <f t="shared" si="151"/>
        <v>0.0006430868167202572</v>
      </c>
      <c r="AL154" s="107">
        <v>0</v>
      </c>
      <c r="AM154" s="107">
        <v>3886</v>
      </c>
      <c r="AN154" s="28">
        <f t="shared" si="152"/>
        <v>3886</v>
      </c>
      <c r="AO154" s="45">
        <f t="shared" si="153"/>
        <v>0</v>
      </c>
      <c r="AP154" s="76"/>
      <c r="AQ154" s="107">
        <v>1</v>
      </c>
      <c r="AR154" s="107">
        <v>3860</v>
      </c>
      <c r="AS154" s="28">
        <f t="shared" si="154"/>
        <v>3861</v>
      </c>
      <c r="AT154" s="45">
        <f t="shared" si="155"/>
        <v>0.000259000259000259</v>
      </c>
      <c r="AU154" s="76"/>
      <c r="AV154" s="107">
        <v>0</v>
      </c>
      <c r="AW154" s="107">
        <v>1965</v>
      </c>
      <c r="AX154" s="28">
        <f t="shared" si="156"/>
        <v>1965</v>
      </c>
      <c r="AY154" s="45">
        <f t="shared" si="157"/>
        <v>0</v>
      </c>
      <c r="AZ154" s="76"/>
      <c r="BA154" s="107">
        <v>2</v>
      </c>
      <c r="BB154" s="107">
        <v>1424</v>
      </c>
      <c r="BC154" s="28">
        <f t="shared" si="158"/>
        <v>1426</v>
      </c>
      <c r="BD154" s="45">
        <f t="shared" si="159"/>
        <v>0.001402524544179523</v>
      </c>
      <c r="BE154" s="76"/>
      <c r="BF154" s="107">
        <v>3</v>
      </c>
      <c r="BG154" s="107">
        <v>2663</v>
      </c>
      <c r="BH154" s="28">
        <f t="shared" si="160"/>
        <v>2666</v>
      </c>
      <c r="BI154" s="45">
        <f t="shared" si="161"/>
        <v>0.0011252813203300824</v>
      </c>
      <c r="BJ154" s="121"/>
      <c r="BL154" s="199">
        <f ca="1" t="shared" si="166"/>
        <v>34</v>
      </c>
      <c r="BM154" s="181">
        <f ca="1" t="shared" si="166"/>
        <v>39555</v>
      </c>
      <c r="BN154" s="28">
        <f t="shared" si="163"/>
        <v>39589</v>
      </c>
      <c r="BO154" s="45">
        <f t="shared" si="164"/>
        <v>0.0008588244209250044</v>
      </c>
      <c r="BP154" s="151"/>
      <c r="BR154" s="61">
        <f t="shared" si="165"/>
      </c>
    </row>
    <row r="155" spans="2:70" ht="12" customHeight="1">
      <c r="B155" s="43" t="s">
        <v>119</v>
      </c>
      <c r="C155" s="107">
        <v>1</v>
      </c>
      <c r="D155" s="107">
        <v>6099</v>
      </c>
      <c r="E155" s="28">
        <f t="shared" si="138"/>
        <v>6100</v>
      </c>
      <c r="F155" s="45">
        <f t="shared" si="139"/>
        <v>0.0001639344262295082</v>
      </c>
      <c r="H155" s="107">
        <v>1</v>
      </c>
      <c r="I155" s="107">
        <v>5823</v>
      </c>
      <c r="J155" s="28">
        <f t="shared" si="140"/>
        <v>5824</v>
      </c>
      <c r="K155" s="45">
        <f t="shared" si="141"/>
        <v>0.00017170329670329672</v>
      </c>
      <c r="M155" s="107">
        <v>0</v>
      </c>
      <c r="N155" s="107">
        <v>6123</v>
      </c>
      <c r="O155" s="28">
        <f t="shared" si="142"/>
        <v>6123</v>
      </c>
      <c r="P155" s="45">
        <f t="shared" si="143"/>
        <v>0</v>
      </c>
      <c r="R155" s="107">
        <v>0</v>
      </c>
      <c r="S155" s="107">
        <v>6693</v>
      </c>
      <c r="T155" s="28">
        <f t="shared" si="144"/>
        <v>6693</v>
      </c>
      <c r="U155" s="45">
        <f t="shared" si="145"/>
        <v>0</v>
      </c>
      <c r="W155" s="107">
        <v>3</v>
      </c>
      <c r="X155" s="107">
        <v>5927</v>
      </c>
      <c r="Y155" s="28">
        <f t="shared" si="146"/>
        <v>5930</v>
      </c>
      <c r="Z155" s="45">
        <f t="shared" si="147"/>
        <v>0.000505902192242833</v>
      </c>
      <c r="AB155" s="107">
        <v>21</v>
      </c>
      <c r="AC155" s="107">
        <v>5874</v>
      </c>
      <c r="AD155" s="28">
        <f t="shared" si="148"/>
        <v>5895</v>
      </c>
      <c r="AE155" s="45">
        <f t="shared" si="149"/>
        <v>0.0035623409669211198</v>
      </c>
      <c r="AG155" s="107">
        <v>9</v>
      </c>
      <c r="AH155" s="107">
        <v>6459</v>
      </c>
      <c r="AI155" s="28">
        <f t="shared" si="150"/>
        <v>6468</v>
      </c>
      <c r="AJ155" s="45">
        <f t="shared" si="151"/>
        <v>0.0013914656771799629</v>
      </c>
      <c r="AL155" s="107">
        <v>2</v>
      </c>
      <c r="AM155" s="107">
        <v>8196</v>
      </c>
      <c r="AN155" s="28">
        <f t="shared" si="152"/>
        <v>8198</v>
      </c>
      <c r="AO155" s="45">
        <f t="shared" si="153"/>
        <v>0.00024396194193705782</v>
      </c>
      <c r="AP155" s="76"/>
      <c r="AQ155" s="107">
        <v>0</v>
      </c>
      <c r="AR155" s="107">
        <v>6466</v>
      </c>
      <c r="AS155" s="28">
        <f t="shared" si="154"/>
        <v>6466</v>
      </c>
      <c r="AT155" s="45">
        <f t="shared" si="155"/>
        <v>0</v>
      </c>
      <c r="AU155" s="76"/>
      <c r="AV155" s="107">
        <v>1</v>
      </c>
      <c r="AW155" s="107">
        <v>6947</v>
      </c>
      <c r="AX155" s="28">
        <f t="shared" si="156"/>
        <v>6948</v>
      </c>
      <c r="AY155" s="45">
        <f t="shared" si="157"/>
        <v>0.00014392630972941855</v>
      </c>
      <c r="AZ155" s="76"/>
      <c r="BA155" s="107">
        <v>0</v>
      </c>
      <c r="BB155" s="107">
        <v>8779</v>
      </c>
      <c r="BC155" s="28">
        <f t="shared" si="158"/>
        <v>8779</v>
      </c>
      <c r="BD155" s="45">
        <f t="shared" si="159"/>
        <v>0</v>
      </c>
      <c r="BE155" s="76"/>
      <c r="BF155" s="107">
        <v>0</v>
      </c>
      <c r="BG155" s="107">
        <v>9872</v>
      </c>
      <c r="BH155" s="28">
        <f t="shared" si="160"/>
        <v>9872</v>
      </c>
      <c r="BI155" s="45">
        <f t="shared" si="161"/>
        <v>0</v>
      </c>
      <c r="BJ155" s="121"/>
      <c r="BL155" s="199">
        <f ca="1" t="shared" si="166"/>
        <v>38</v>
      </c>
      <c r="BM155" s="181">
        <f ca="1" t="shared" si="166"/>
        <v>83258</v>
      </c>
      <c r="BN155" s="28">
        <f t="shared" si="163"/>
        <v>83296</v>
      </c>
      <c r="BO155" s="45">
        <f t="shared" si="164"/>
        <v>0.0004562043795620438</v>
      </c>
      <c r="BP155" s="151"/>
      <c r="BR155" s="61">
        <f t="shared" si="165"/>
      </c>
    </row>
    <row r="156" spans="2:70" ht="12" customHeight="1">
      <c r="B156" s="43" t="s">
        <v>120</v>
      </c>
      <c r="C156" s="107">
        <v>2</v>
      </c>
      <c r="D156" s="107">
        <v>156</v>
      </c>
      <c r="E156" s="28">
        <f t="shared" si="138"/>
        <v>158</v>
      </c>
      <c r="F156" s="45">
        <f t="shared" si="139"/>
        <v>0.012658227848101266</v>
      </c>
      <c r="H156" s="107">
        <v>2</v>
      </c>
      <c r="I156" s="107">
        <v>99</v>
      </c>
      <c r="J156" s="28">
        <f t="shared" si="140"/>
        <v>101</v>
      </c>
      <c r="K156" s="45">
        <f t="shared" si="141"/>
        <v>0.019801980198019802</v>
      </c>
      <c r="M156" s="107">
        <v>0</v>
      </c>
      <c r="N156" s="107">
        <v>161</v>
      </c>
      <c r="O156" s="28">
        <f t="shared" si="142"/>
        <v>161</v>
      </c>
      <c r="P156" s="45">
        <f t="shared" si="143"/>
        <v>0</v>
      </c>
      <c r="R156" s="107">
        <v>1</v>
      </c>
      <c r="S156" s="107">
        <v>97</v>
      </c>
      <c r="T156" s="28">
        <f t="shared" si="144"/>
        <v>98</v>
      </c>
      <c r="U156" s="45">
        <f t="shared" si="145"/>
        <v>0.01020408163265306</v>
      </c>
      <c r="W156" s="107">
        <v>3</v>
      </c>
      <c r="X156" s="107">
        <v>186</v>
      </c>
      <c r="Y156" s="28">
        <f t="shared" si="146"/>
        <v>189</v>
      </c>
      <c r="Z156" s="45">
        <f t="shared" si="147"/>
        <v>0.015873015873015872</v>
      </c>
      <c r="AB156" s="107">
        <v>0</v>
      </c>
      <c r="AC156" s="107">
        <v>139</v>
      </c>
      <c r="AD156" s="28">
        <f t="shared" si="148"/>
        <v>139</v>
      </c>
      <c r="AE156" s="45">
        <f t="shared" si="149"/>
        <v>0</v>
      </c>
      <c r="AG156" s="107">
        <v>3</v>
      </c>
      <c r="AH156" s="107">
        <v>143</v>
      </c>
      <c r="AI156" s="28">
        <f t="shared" si="150"/>
        <v>146</v>
      </c>
      <c r="AJ156" s="45">
        <f t="shared" si="151"/>
        <v>0.02054794520547945</v>
      </c>
      <c r="AL156" s="107">
        <v>0</v>
      </c>
      <c r="AM156" s="107">
        <v>131</v>
      </c>
      <c r="AN156" s="28">
        <f t="shared" si="152"/>
        <v>131</v>
      </c>
      <c r="AO156" s="45">
        <f t="shared" si="153"/>
        <v>0</v>
      </c>
      <c r="AP156" s="76"/>
      <c r="AQ156" s="107">
        <v>4</v>
      </c>
      <c r="AR156" s="107">
        <v>132</v>
      </c>
      <c r="AS156" s="28">
        <f t="shared" si="154"/>
        <v>136</v>
      </c>
      <c r="AT156" s="45">
        <f t="shared" si="155"/>
        <v>0.029411764705882353</v>
      </c>
      <c r="AU156" s="76"/>
      <c r="AV156" s="107">
        <v>2</v>
      </c>
      <c r="AW156" s="107">
        <v>85</v>
      </c>
      <c r="AX156" s="28">
        <f t="shared" si="156"/>
        <v>87</v>
      </c>
      <c r="AY156" s="45">
        <f t="shared" si="157"/>
        <v>0.022988505747126436</v>
      </c>
      <c r="AZ156" s="76"/>
      <c r="BA156" s="107">
        <v>0</v>
      </c>
      <c r="BB156" s="107">
        <v>125</v>
      </c>
      <c r="BC156" s="28">
        <f t="shared" si="158"/>
        <v>125</v>
      </c>
      <c r="BD156" s="45">
        <f t="shared" si="159"/>
        <v>0</v>
      </c>
      <c r="BE156" s="76"/>
      <c r="BF156" s="107">
        <v>4</v>
      </c>
      <c r="BG156" s="107">
        <v>178</v>
      </c>
      <c r="BH156" s="28">
        <f t="shared" si="160"/>
        <v>182</v>
      </c>
      <c r="BI156" s="45">
        <f t="shared" si="161"/>
        <v>0.02197802197802198</v>
      </c>
      <c r="BJ156" s="121"/>
      <c r="BL156" s="199">
        <f ca="1" t="shared" si="166"/>
        <v>21</v>
      </c>
      <c r="BM156" s="181">
        <f ca="1" t="shared" si="166"/>
        <v>1632</v>
      </c>
      <c r="BN156" s="28">
        <f t="shared" si="163"/>
        <v>1653</v>
      </c>
      <c r="BO156" s="45">
        <f t="shared" si="164"/>
        <v>0.012704174228675136</v>
      </c>
      <c r="BP156" s="151"/>
      <c r="BR156" s="61">
        <f t="shared" si="165"/>
      </c>
    </row>
    <row r="157" spans="2:70" ht="12" customHeight="1">
      <c r="B157" s="43" t="s">
        <v>121</v>
      </c>
      <c r="C157" s="107">
        <v>11</v>
      </c>
      <c r="D157" s="107">
        <v>259</v>
      </c>
      <c r="E157" s="28">
        <f t="shared" si="138"/>
        <v>270</v>
      </c>
      <c r="F157" s="45">
        <f t="shared" si="139"/>
        <v>0.040740740740740744</v>
      </c>
      <c r="H157" s="107">
        <v>18</v>
      </c>
      <c r="I157" s="107">
        <v>163</v>
      </c>
      <c r="J157" s="28">
        <f t="shared" si="140"/>
        <v>181</v>
      </c>
      <c r="K157" s="45">
        <f t="shared" si="141"/>
        <v>0.09944751381215469</v>
      </c>
      <c r="M157" s="107">
        <v>14</v>
      </c>
      <c r="N157" s="107">
        <v>211</v>
      </c>
      <c r="O157" s="28">
        <f t="shared" si="142"/>
        <v>225</v>
      </c>
      <c r="P157" s="45">
        <f t="shared" si="143"/>
        <v>0.06222222222222222</v>
      </c>
      <c r="R157" s="107">
        <v>0</v>
      </c>
      <c r="S157" s="107">
        <v>150</v>
      </c>
      <c r="T157" s="28">
        <f t="shared" si="144"/>
        <v>150</v>
      </c>
      <c r="U157" s="45">
        <f t="shared" si="145"/>
        <v>0</v>
      </c>
      <c r="W157" s="107">
        <v>11</v>
      </c>
      <c r="X157" s="107">
        <v>153</v>
      </c>
      <c r="Y157" s="28">
        <f t="shared" si="146"/>
        <v>164</v>
      </c>
      <c r="Z157" s="45">
        <f t="shared" si="147"/>
        <v>0.06707317073170732</v>
      </c>
      <c r="AB157" s="107">
        <v>13</v>
      </c>
      <c r="AC157" s="107">
        <v>172</v>
      </c>
      <c r="AD157" s="28">
        <f t="shared" si="148"/>
        <v>185</v>
      </c>
      <c r="AE157" s="45">
        <f t="shared" si="149"/>
        <v>0.07027027027027027</v>
      </c>
      <c r="AG157" s="107">
        <v>14</v>
      </c>
      <c r="AH157" s="107">
        <v>183</v>
      </c>
      <c r="AI157" s="28">
        <f t="shared" si="150"/>
        <v>197</v>
      </c>
      <c r="AJ157" s="45">
        <f t="shared" si="151"/>
        <v>0.07106598984771574</v>
      </c>
      <c r="AL157" s="107">
        <v>15</v>
      </c>
      <c r="AM157" s="107">
        <v>200</v>
      </c>
      <c r="AN157" s="28">
        <f t="shared" si="152"/>
        <v>215</v>
      </c>
      <c r="AO157" s="45">
        <f t="shared" si="153"/>
        <v>0.06976744186046512</v>
      </c>
      <c r="AP157" s="76"/>
      <c r="AQ157" s="107">
        <v>6</v>
      </c>
      <c r="AR157" s="107">
        <v>139</v>
      </c>
      <c r="AS157" s="28">
        <f t="shared" si="154"/>
        <v>145</v>
      </c>
      <c r="AT157" s="45">
        <f t="shared" si="155"/>
        <v>0.041379310344827586</v>
      </c>
      <c r="AU157" s="76"/>
      <c r="AV157" s="107">
        <v>4</v>
      </c>
      <c r="AW157" s="107">
        <v>148</v>
      </c>
      <c r="AX157" s="28">
        <f t="shared" si="156"/>
        <v>152</v>
      </c>
      <c r="AY157" s="45">
        <f t="shared" si="157"/>
        <v>0.02631578947368421</v>
      </c>
      <c r="AZ157" s="76"/>
      <c r="BA157" s="107">
        <v>23</v>
      </c>
      <c r="BB157" s="107">
        <v>279</v>
      </c>
      <c r="BC157" s="28">
        <f t="shared" si="158"/>
        <v>302</v>
      </c>
      <c r="BD157" s="45">
        <f t="shared" si="159"/>
        <v>0.076158940397351</v>
      </c>
      <c r="BE157" s="76"/>
      <c r="BF157" s="107">
        <v>4</v>
      </c>
      <c r="BG157" s="107">
        <v>339</v>
      </c>
      <c r="BH157" s="28">
        <f t="shared" si="160"/>
        <v>343</v>
      </c>
      <c r="BI157" s="45">
        <f t="shared" si="161"/>
        <v>0.011661807580174927</v>
      </c>
      <c r="BJ157" s="121"/>
      <c r="BL157" s="199">
        <f ca="1" t="shared" si="166"/>
        <v>133</v>
      </c>
      <c r="BM157" s="181">
        <f ca="1" t="shared" si="166"/>
        <v>2396</v>
      </c>
      <c r="BN157" s="28">
        <f t="shared" si="163"/>
        <v>2529</v>
      </c>
      <c r="BO157" s="45">
        <f t="shared" si="164"/>
        <v>0.05258995650454725</v>
      </c>
      <c r="BP157" s="151"/>
      <c r="BR157" s="61">
        <f t="shared" si="165"/>
      </c>
    </row>
    <row r="158" spans="2:70" ht="12" customHeight="1">
      <c r="B158" s="43" t="s">
        <v>122</v>
      </c>
      <c r="C158" s="107">
        <v>32</v>
      </c>
      <c r="D158" s="107">
        <v>115</v>
      </c>
      <c r="E158" s="28">
        <f t="shared" si="138"/>
        <v>147</v>
      </c>
      <c r="F158" s="45">
        <f t="shared" si="139"/>
        <v>0.21768707482993196</v>
      </c>
      <c r="H158" s="107">
        <v>19</v>
      </c>
      <c r="I158" s="107">
        <v>86</v>
      </c>
      <c r="J158" s="28">
        <f t="shared" si="140"/>
        <v>105</v>
      </c>
      <c r="K158" s="45">
        <f t="shared" si="141"/>
        <v>0.18095238095238095</v>
      </c>
      <c r="M158" s="107">
        <v>31</v>
      </c>
      <c r="N158" s="107">
        <v>105</v>
      </c>
      <c r="O158" s="28">
        <f t="shared" si="142"/>
        <v>136</v>
      </c>
      <c r="P158" s="45">
        <f t="shared" si="143"/>
        <v>0.22794117647058823</v>
      </c>
      <c r="R158" s="107">
        <v>20</v>
      </c>
      <c r="S158" s="107">
        <v>113</v>
      </c>
      <c r="T158" s="28">
        <f t="shared" si="144"/>
        <v>133</v>
      </c>
      <c r="U158" s="45">
        <f t="shared" si="145"/>
        <v>0.15037593984962405</v>
      </c>
      <c r="W158" s="107">
        <v>9</v>
      </c>
      <c r="X158" s="107">
        <v>68</v>
      </c>
      <c r="Y158" s="28">
        <f t="shared" si="146"/>
        <v>77</v>
      </c>
      <c r="Z158" s="45">
        <f t="shared" si="147"/>
        <v>0.11688311688311688</v>
      </c>
      <c r="AB158" s="107">
        <v>27</v>
      </c>
      <c r="AC158" s="107">
        <v>69</v>
      </c>
      <c r="AD158" s="28">
        <f t="shared" si="148"/>
        <v>96</v>
      </c>
      <c r="AE158" s="45">
        <f t="shared" si="149"/>
        <v>0.28125</v>
      </c>
      <c r="AG158" s="107">
        <v>7</v>
      </c>
      <c r="AH158" s="107">
        <v>70</v>
      </c>
      <c r="AI158" s="28">
        <f t="shared" si="150"/>
        <v>77</v>
      </c>
      <c r="AJ158" s="45">
        <f t="shared" si="151"/>
        <v>0.09090909090909091</v>
      </c>
      <c r="AL158" s="107">
        <v>20</v>
      </c>
      <c r="AM158" s="107">
        <v>45</v>
      </c>
      <c r="AN158" s="28">
        <f t="shared" si="152"/>
        <v>65</v>
      </c>
      <c r="AO158" s="45">
        <f t="shared" si="153"/>
        <v>0.3076923076923077</v>
      </c>
      <c r="AP158" s="76"/>
      <c r="AQ158" s="107">
        <v>33</v>
      </c>
      <c r="AR158" s="107">
        <v>50</v>
      </c>
      <c r="AS158" s="28">
        <f t="shared" si="154"/>
        <v>83</v>
      </c>
      <c r="AT158" s="45">
        <f t="shared" si="155"/>
        <v>0.39759036144578314</v>
      </c>
      <c r="AU158" s="76"/>
      <c r="AV158" s="107">
        <v>10</v>
      </c>
      <c r="AW158" s="107">
        <v>66</v>
      </c>
      <c r="AX158" s="28">
        <f t="shared" si="156"/>
        <v>76</v>
      </c>
      <c r="AY158" s="45">
        <f t="shared" si="157"/>
        <v>0.13157894736842105</v>
      </c>
      <c r="AZ158" s="76"/>
      <c r="BA158" s="107">
        <v>15</v>
      </c>
      <c r="BB158" s="107">
        <v>63</v>
      </c>
      <c r="BC158" s="28">
        <f t="shared" si="158"/>
        <v>78</v>
      </c>
      <c r="BD158" s="45">
        <f t="shared" si="159"/>
        <v>0.19230769230769232</v>
      </c>
      <c r="BE158" s="76"/>
      <c r="BF158" s="107">
        <v>7</v>
      </c>
      <c r="BG158" s="107">
        <v>81</v>
      </c>
      <c r="BH158" s="28">
        <f t="shared" si="160"/>
        <v>88</v>
      </c>
      <c r="BI158" s="45">
        <f t="shared" si="161"/>
        <v>0.07954545454545454</v>
      </c>
      <c r="BJ158" s="121"/>
      <c r="BL158" s="199">
        <f ca="1" t="shared" si="166"/>
        <v>230</v>
      </c>
      <c r="BM158" s="181">
        <f ca="1" t="shared" si="166"/>
        <v>931</v>
      </c>
      <c r="BN158" s="28">
        <f t="shared" si="163"/>
        <v>1161</v>
      </c>
      <c r="BO158" s="45">
        <f t="shared" si="164"/>
        <v>0.19810508182601205</v>
      </c>
      <c r="BP158" s="151"/>
      <c r="BR158" s="61">
        <f t="shared" si="165"/>
      </c>
    </row>
    <row r="159" spans="2:70" ht="12" customHeight="1">
      <c r="B159" s="43" t="s">
        <v>123</v>
      </c>
      <c r="C159" s="107" t="s">
        <v>272</v>
      </c>
      <c r="D159" s="107">
        <v>55</v>
      </c>
      <c r="E159" s="28">
        <f t="shared" si="138"/>
        <v>55</v>
      </c>
      <c r="F159" s="45" t="str">
        <f t="shared" si="139"/>
        <v>n. a.</v>
      </c>
      <c r="H159" s="107">
        <v>0</v>
      </c>
      <c r="I159" s="107">
        <v>79</v>
      </c>
      <c r="J159" s="28">
        <f t="shared" si="140"/>
        <v>79</v>
      </c>
      <c r="K159" s="45">
        <f t="shared" si="141"/>
        <v>0</v>
      </c>
      <c r="M159" s="107">
        <v>0</v>
      </c>
      <c r="N159" s="107">
        <v>224</v>
      </c>
      <c r="O159" s="28">
        <f t="shared" si="142"/>
        <v>224</v>
      </c>
      <c r="P159" s="45">
        <f t="shared" si="143"/>
        <v>0</v>
      </c>
      <c r="R159" s="107">
        <v>0</v>
      </c>
      <c r="S159" s="107">
        <v>51</v>
      </c>
      <c r="T159" s="28">
        <f t="shared" si="144"/>
        <v>51</v>
      </c>
      <c r="U159" s="45">
        <f t="shared" si="145"/>
        <v>0</v>
      </c>
      <c r="W159" s="107">
        <v>0</v>
      </c>
      <c r="X159" s="107">
        <v>142</v>
      </c>
      <c r="Y159" s="28">
        <f t="shared" si="146"/>
        <v>142</v>
      </c>
      <c r="Z159" s="45">
        <f t="shared" si="147"/>
        <v>0</v>
      </c>
      <c r="AB159" s="107">
        <v>0</v>
      </c>
      <c r="AC159" s="107">
        <v>81</v>
      </c>
      <c r="AD159" s="28">
        <f t="shared" si="148"/>
        <v>81</v>
      </c>
      <c r="AE159" s="45">
        <f t="shared" si="149"/>
        <v>0</v>
      </c>
      <c r="AG159" s="107">
        <v>0</v>
      </c>
      <c r="AH159" s="107">
        <v>109</v>
      </c>
      <c r="AI159" s="28">
        <f t="shared" si="150"/>
        <v>109</v>
      </c>
      <c r="AJ159" s="45">
        <f t="shared" si="151"/>
        <v>0</v>
      </c>
      <c r="AL159" s="107">
        <v>0</v>
      </c>
      <c r="AM159" s="107">
        <v>172</v>
      </c>
      <c r="AN159" s="28">
        <f t="shared" si="152"/>
        <v>172</v>
      </c>
      <c r="AO159" s="45">
        <f t="shared" si="153"/>
        <v>0</v>
      </c>
      <c r="AP159" s="76"/>
      <c r="AQ159" s="107">
        <v>0</v>
      </c>
      <c r="AR159" s="107">
        <v>76</v>
      </c>
      <c r="AS159" s="28">
        <f t="shared" si="154"/>
        <v>76</v>
      </c>
      <c r="AT159" s="45">
        <f t="shared" si="155"/>
        <v>0</v>
      </c>
      <c r="AU159" s="76"/>
      <c r="AV159" s="107">
        <v>2</v>
      </c>
      <c r="AW159" s="107">
        <v>52</v>
      </c>
      <c r="AX159" s="28">
        <f t="shared" si="156"/>
        <v>54</v>
      </c>
      <c r="AY159" s="45">
        <f t="shared" si="157"/>
        <v>0.037037037037037035</v>
      </c>
      <c r="AZ159" s="76"/>
      <c r="BA159" s="107">
        <v>0</v>
      </c>
      <c r="BB159" s="107">
        <v>76</v>
      </c>
      <c r="BC159" s="28">
        <f t="shared" si="158"/>
        <v>76</v>
      </c>
      <c r="BD159" s="45">
        <f t="shared" si="159"/>
        <v>0</v>
      </c>
      <c r="BE159" s="76"/>
      <c r="BF159" s="107">
        <v>0</v>
      </c>
      <c r="BG159" s="107">
        <v>60</v>
      </c>
      <c r="BH159" s="28">
        <f t="shared" si="160"/>
        <v>60</v>
      </c>
      <c r="BI159" s="45">
        <f t="shared" si="161"/>
        <v>0</v>
      </c>
      <c r="BJ159" s="121"/>
      <c r="BL159" s="199">
        <f ca="1" t="shared" si="166"/>
        <v>2</v>
      </c>
      <c r="BM159" s="181">
        <f ca="1" t="shared" si="166"/>
        <v>1177</v>
      </c>
      <c r="BN159" s="28">
        <f t="shared" si="163"/>
        <v>1179</v>
      </c>
      <c r="BO159" s="45">
        <f t="shared" si="164"/>
        <v>0.0016963528413910093</v>
      </c>
      <c r="BP159" s="151"/>
      <c r="BR159" s="61">
        <f t="shared" si="165"/>
      </c>
    </row>
    <row r="160" spans="2:70" ht="12" customHeight="1">
      <c r="B160" s="43" t="s">
        <v>124</v>
      </c>
      <c r="C160" s="107" t="s">
        <v>272</v>
      </c>
      <c r="D160" s="107">
        <v>4</v>
      </c>
      <c r="E160" s="28">
        <f t="shared" si="138"/>
        <v>4</v>
      </c>
      <c r="F160" s="45" t="str">
        <f t="shared" si="139"/>
        <v>n. a.</v>
      </c>
      <c r="H160" s="107">
        <v>0</v>
      </c>
      <c r="I160" s="107">
        <v>2</v>
      </c>
      <c r="J160" s="28">
        <f t="shared" si="140"/>
        <v>2</v>
      </c>
      <c r="K160" s="45">
        <f t="shared" si="141"/>
        <v>0</v>
      </c>
      <c r="M160" s="107">
        <v>0</v>
      </c>
      <c r="N160" s="107">
        <v>6</v>
      </c>
      <c r="O160" s="28">
        <f t="shared" si="142"/>
        <v>6</v>
      </c>
      <c r="P160" s="45">
        <f t="shared" si="143"/>
        <v>0</v>
      </c>
      <c r="R160" s="107">
        <v>0</v>
      </c>
      <c r="S160" s="107">
        <v>2</v>
      </c>
      <c r="T160" s="28">
        <f t="shared" si="144"/>
        <v>2</v>
      </c>
      <c r="U160" s="45">
        <f t="shared" si="145"/>
        <v>0</v>
      </c>
      <c r="W160" s="107">
        <v>0</v>
      </c>
      <c r="X160" s="107">
        <v>2</v>
      </c>
      <c r="Y160" s="28">
        <f t="shared" si="146"/>
        <v>2</v>
      </c>
      <c r="Z160" s="45">
        <f t="shared" si="147"/>
        <v>0</v>
      </c>
      <c r="AB160" s="107">
        <v>0</v>
      </c>
      <c r="AC160" s="107">
        <v>5</v>
      </c>
      <c r="AD160" s="28">
        <f t="shared" si="148"/>
        <v>5</v>
      </c>
      <c r="AE160" s="45">
        <f t="shared" si="149"/>
        <v>0</v>
      </c>
      <c r="AG160" s="107">
        <v>0</v>
      </c>
      <c r="AH160" s="107">
        <v>1</v>
      </c>
      <c r="AI160" s="28">
        <f t="shared" si="150"/>
        <v>1</v>
      </c>
      <c r="AJ160" s="45">
        <f t="shared" si="151"/>
        <v>0</v>
      </c>
      <c r="AL160" s="107">
        <v>0</v>
      </c>
      <c r="AM160" s="107">
        <v>9</v>
      </c>
      <c r="AN160" s="28">
        <f t="shared" si="152"/>
        <v>9</v>
      </c>
      <c r="AO160" s="45">
        <f t="shared" si="153"/>
        <v>0</v>
      </c>
      <c r="AP160" s="76"/>
      <c r="AQ160" s="107">
        <v>0</v>
      </c>
      <c r="AR160" s="107">
        <v>8</v>
      </c>
      <c r="AS160" s="28">
        <f t="shared" si="154"/>
        <v>8</v>
      </c>
      <c r="AT160" s="45">
        <f t="shared" si="155"/>
        <v>0</v>
      </c>
      <c r="AU160" s="76"/>
      <c r="AV160" s="107">
        <v>0</v>
      </c>
      <c r="AW160" s="107">
        <v>6</v>
      </c>
      <c r="AX160" s="28">
        <f t="shared" si="156"/>
        <v>6</v>
      </c>
      <c r="AY160" s="45">
        <f t="shared" si="157"/>
        <v>0</v>
      </c>
      <c r="AZ160" s="76"/>
      <c r="BA160" s="107">
        <v>0</v>
      </c>
      <c r="BB160" s="107">
        <v>2</v>
      </c>
      <c r="BC160" s="28">
        <f t="shared" si="158"/>
        <v>2</v>
      </c>
      <c r="BD160" s="45">
        <f t="shared" si="159"/>
        <v>0</v>
      </c>
      <c r="BE160" s="76"/>
      <c r="BF160" s="107">
        <v>0</v>
      </c>
      <c r="BG160" s="107">
        <v>4</v>
      </c>
      <c r="BH160" s="28">
        <f t="shared" si="160"/>
        <v>4</v>
      </c>
      <c r="BI160" s="45">
        <f t="shared" si="161"/>
        <v>0</v>
      </c>
      <c r="BJ160" s="121"/>
      <c r="BL160" s="199">
        <f ca="1" t="shared" si="166"/>
        <v>0</v>
      </c>
      <c r="BM160" s="181">
        <f ca="1" t="shared" si="166"/>
        <v>51</v>
      </c>
      <c r="BN160" s="28">
        <f t="shared" si="163"/>
        <v>51</v>
      </c>
      <c r="BO160" s="45">
        <f t="shared" si="164"/>
        <v>0</v>
      </c>
      <c r="BP160" s="151"/>
      <c r="BR160" s="61">
        <f t="shared" si="165"/>
      </c>
    </row>
    <row r="161" spans="2:70" ht="12" customHeight="1">
      <c r="B161" s="43" t="s">
        <v>125</v>
      </c>
      <c r="C161" s="107">
        <v>2</v>
      </c>
      <c r="D161" s="107">
        <v>245</v>
      </c>
      <c r="E161" s="28">
        <f t="shared" si="138"/>
        <v>247</v>
      </c>
      <c r="F161" s="45">
        <f t="shared" si="139"/>
        <v>0.008097165991902834</v>
      </c>
      <c r="H161" s="107">
        <v>3</v>
      </c>
      <c r="I161" s="107">
        <v>293</v>
      </c>
      <c r="J161" s="28">
        <f t="shared" si="140"/>
        <v>296</v>
      </c>
      <c r="K161" s="45">
        <f t="shared" si="141"/>
        <v>0.010135135135135136</v>
      </c>
      <c r="M161" s="107">
        <v>2</v>
      </c>
      <c r="N161" s="107">
        <v>251</v>
      </c>
      <c r="O161" s="28">
        <f t="shared" si="142"/>
        <v>253</v>
      </c>
      <c r="P161" s="45">
        <f t="shared" si="143"/>
        <v>0.007905138339920948</v>
      </c>
      <c r="R161" s="107">
        <v>0</v>
      </c>
      <c r="S161" s="107">
        <v>252</v>
      </c>
      <c r="T161" s="28">
        <f t="shared" si="144"/>
        <v>252</v>
      </c>
      <c r="U161" s="45">
        <f t="shared" si="145"/>
        <v>0</v>
      </c>
      <c r="W161" s="107">
        <v>4</v>
      </c>
      <c r="X161" s="107">
        <v>265</v>
      </c>
      <c r="Y161" s="28">
        <f t="shared" si="146"/>
        <v>269</v>
      </c>
      <c r="Z161" s="45">
        <f t="shared" si="147"/>
        <v>0.01486988847583643</v>
      </c>
      <c r="AB161" s="107">
        <v>2</v>
      </c>
      <c r="AC161" s="107">
        <v>177</v>
      </c>
      <c r="AD161" s="28">
        <f t="shared" si="148"/>
        <v>179</v>
      </c>
      <c r="AE161" s="45">
        <f t="shared" si="149"/>
        <v>0.0111731843575419</v>
      </c>
      <c r="AG161" s="107">
        <v>3</v>
      </c>
      <c r="AH161" s="107">
        <v>194</v>
      </c>
      <c r="AI161" s="28">
        <f t="shared" si="150"/>
        <v>197</v>
      </c>
      <c r="AJ161" s="45">
        <f t="shared" si="151"/>
        <v>0.015228426395939087</v>
      </c>
      <c r="AL161" s="107">
        <v>2</v>
      </c>
      <c r="AM161" s="107">
        <v>177</v>
      </c>
      <c r="AN161" s="28">
        <f t="shared" si="152"/>
        <v>179</v>
      </c>
      <c r="AO161" s="45">
        <f t="shared" si="153"/>
        <v>0.0111731843575419</v>
      </c>
      <c r="AP161" s="76"/>
      <c r="AQ161" s="107">
        <v>5</v>
      </c>
      <c r="AR161" s="107">
        <v>196</v>
      </c>
      <c r="AS161" s="28">
        <f t="shared" si="154"/>
        <v>201</v>
      </c>
      <c r="AT161" s="45">
        <f t="shared" si="155"/>
        <v>0.024875621890547265</v>
      </c>
      <c r="AU161" s="76"/>
      <c r="AV161" s="107">
        <v>1</v>
      </c>
      <c r="AW161" s="107">
        <v>186</v>
      </c>
      <c r="AX161" s="28">
        <f t="shared" si="156"/>
        <v>187</v>
      </c>
      <c r="AY161" s="45">
        <f t="shared" si="157"/>
        <v>0.0053475935828877</v>
      </c>
      <c r="AZ161" s="76"/>
      <c r="BA161" s="107">
        <v>2</v>
      </c>
      <c r="BB161" s="107">
        <v>234</v>
      </c>
      <c r="BC161" s="28">
        <f t="shared" si="158"/>
        <v>236</v>
      </c>
      <c r="BD161" s="45">
        <f t="shared" si="159"/>
        <v>0.00847457627118644</v>
      </c>
      <c r="BE161" s="76"/>
      <c r="BF161" s="107">
        <v>4</v>
      </c>
      <c r="BG161" s="107">
        <v>347</v>
      </c>
      <c r="BH161" s="28">
        <f t="shared" si="160"/>
        <v>351</v>
      </c>
      <c r="BI161" s="45">
        <f t="shared" si="161"/>
        <v>0.011396011396011397</v>
      </c>
      <c r="BJ161" s="121"/>
      <c r="BL161" s="199">
        <f ca="1" t="shared" si="166"/>
        <v>30</v>
      </c>
      <c r="BM161" s="181">
        <f ca="1" t="shared" si="166"/>
        <v>2817</v>
      </c>
      <c r="BN161" s="28">
        <f t="shared" si="163"/>
        <v>2847</v>
      </c>
      <c r="BO161" s="45">
        <f t="shared" si="164"/>
        <v>0.01053740779768177</v>
      </c>
      <c r="BP161" s="151"/>
      <c r="BR161" s="61">
        <f t="shared" si="165"/>
      </c>
    </row>
    <row r="162" spans="2:70" ht="12" customHeight="1">
      <c r="B162" s="43" t="s">
        <v>126</v>
      </c>
      <c r="C162" s="107" t="s">
        <v>272</v>
      </c>
      <c r="D162" s="107">
        <v>1</v>
      </c>
      <c r="E162" s="28">
        <f t="shared" si="138"/>
        <v>1</v>
      </c>
      <c r="F162" s="45" t="str">
        <f t="shared" si="139"/>
        <v>n. a.</v>
      </c>
      <c r="H162" s="107">
        <v>0</v>
      </c>
      <c r="I162" s="107">
        <v>0</v>
      </c>
      <c r="J162" s="28">
        <f t="shared" si="140"/>
        <v>0</v>
      </c>
      <c r="K162" s="45" t="str">
        <f t="shared" si="141"/>
        <v>n. a.</v>
      </c>
      <c r="M162" s="107">
        <v>0</v>
      </c>
      <c r="N162" s="107">
        <v>0</v>
      </c>
      <c r="O162" s="28">
        <f t="shared" si="142"/>
        <v>0</v>
      </c>
      <c r="P162" s="45" t="str">
        <f t="shared" si="143"/>
        <v>n. a.</v>
      </c>
      <c r="R162" s="107">
        <v>0</v>
      </c>
      <c r="S162" s="107">
        <v>1</v>
      </c>
      <c r="T162" s="28">
        <f t="shared" si="144"/>
        <v>1</v>
      </c>
      <c r="U162" s="45">
        <f t="shared" si="145"/>
        <v>0</v>
      </c>
      <c r="W162" s="107">
        <v>0</v>
      </c>
      <c r="X162" s="107">
        <v>4</v>
      </c>
      <c r="Y162" s="28">
        <f t="shared" si="146"/>
        <v>4</v>
      </c>
      <c r="Z162" s="45">
        <f t="shared" si="147"/>
        <v>0</v>
      </c>
      <c r="AB162" s="107">
        <v>0</v>
      </c>
      <c r="AC162" s="107">
        <v>6</v>
      </c>
      <c r="AD162" s="28">
        <f t="shared" si="148"/>
        <v>6</v>
      </c>
      <c r="AE162" s="45">
        <f t="shared" si="149"/>
        <v>0</v>
      </c>
      <c r="AG162" s="107">
        <v>0</v>
      </c>
      <c r="AH162" s="107">
        <v>1</v>
      </c>
      <c r="AI162" s="28">
        <f t="shared" si="150"/>
        <v>1</v>
      </c>
      <c r="AJ162" s="45">
        <f t="shared" si="151"/>
        <v>0</v>
      </c>
      <c r="AL162" s="107">
        <v>0</v>
      </c>
      <c r="AM162" s="107">
        <v>1</v>
      </c>
      <c r="AN162" s="28">
        <f t="shared" si="152"/>
        <v>1</v>
      </c>
      <c r="AO162" s="45">
        <f t="shared" si="153"/>
        <v>0</v>
      </c>
      <c r="AP162" s="76"/>
      <c r="AQ162" s="107">
        <v>1</v>
      </c>
      <c r="AR162" s="107">
        <v>1</v>
      </c>
      <c r="AS162" s="28">
        <f t="shared" si="154"/>
        <v>2</v>
      </c>
      <c r="AT162" s="45">
        <f t="shared" si="155"/>
        <v>0.5</v>
      </c>
      <c r="AU162" s="76"/>
      <c r="AV162" s="107">
        <v>0</v>
      </c>
      <c r="AW162" s="107">
        <v>5</v>
      </c>
      <c r="AX162" s="28">
        <f t="shared" si="156"/>
        <v>5</v>
      </c>
      <c r="AY162" s="45">
        <f t="shared" si="157"/>
        <v>0</v>
      </c>
      <c r="AZ162" s="76"/>
      <c r="BA162" s="107">
        <v>0</v>
      </c>
      <c r="BB162" s="107">
        <v>5</v>
      </c>
      <c r="BC162" s="28">
        <f t="shared" si="158"/>
        <v>5</v>
      </c>
      <c r="BD162" s="45">
        <f t="shared" si="159"/>
        <v>0</v>
      </c>
      <c r="BE162" s="76"/>
      <c r="BF162" s="107">
        <v>0</v>
      </c>
      <c r="BG162" s="107">
        <v>4</v>
      </c>
      <c r="BH162" s="28">
        <f t="shared" si="160"/>
        <v>4</v>
      </c>
      <c r="BI162" s="45">
        <f t="shared" si="161"/>
        <v>0</v>
      </c>
      <c r="BJ162" s="121"/>
      <c r="BL162" s="199">
        <f ca="1" t="shared" si="166"/>
        <v>1</v>
      </c>
      <c r="BM162" s="181">
        <f ca="1" t="shared" si="166"/>
        <v>29</v>
      </c>
      <c r="BN162" s="28">
        <f t="shared" si="163"/>
        <v>30</v>
      </c>
      <c r="BO162" s="45">
        <f t="shared" si="164"/>
        <v>0.03333333333333333</v>
      </c>
      <c r="BP162" s="151"/>
      <c r="BR162" s="61">
        <f t="shared" si="165"/>
      </c>
    </row>
    <row r="163" spans="2:70" ht="12" customHeight="1">
      <c r="B163" s="43" t="s">
        <v>65</v>
      </c>
      <c r="C163" s="107">
        <v>5</v>
      </c>
      <c r="D163" s="107">
        <v>407</v>
      </c>
      <c r="E163" s="28">
        <f t="shared" si="138"/>
        <v>412</v>
      </c>
      <c r="F163" s="45">
        <f t="shared" si="139"/>
        <v>0.012135922330097087</v>
      </c>
      <c r="H163" s="107">
        <v>4</v>
      </c>
      <c r="I163" s="107">
        <v>495</v>
      </c>
      <c r="J163" s="28">
        <f t="shared" si="140"/>
        <v>499</v>
      </c>
      <c r="K163" s="45">
        <f t="shared" si="141"/>
        <v>0.008016032064128256</v>
      </c>
      <c r="M163" s="107">
        <v>2</v>
      </c>
      <c r="N163" s="107">
        <v>391</v>
      </c>
      <c r="O163" s="28">
        <f t="shared" si="142"/>
        <v>393</v>
      </c>
      <c r="P163" s="45">
        <f t="shared" si="143"/>
        <v>0.005089058524173028</v>
      </c>
      <c r="R163" s="107">
        <v>3</v>
      </c>
      <c r="S163" s="107">
        <v>452</v>
      </c>
      <c r="T163" s="28">
        <f t="shared" si="144"/>
        <v>455</v>
      </c>
      <c r="U163" s="45">
        <f t="shared" si="145"/>
        <v>0.006593406593406593</v>
      </c>
      <c r="W163" s="107">
        <v>1</v>
      </c>
      <c r="X163" s="107">
        <v>497</v>
      </c>
      <c r="Y163" s="28">
        <f t="shared" si="146"/>
        <v>498</v>
      </c>
      <c r="Z163" s="45">
        <f t="shared" si="147"/>
        <v>0.002008032128514056</v>
      </c>
      <c r="AB163" s="107">
        <v>0</v>
      </c>
      <c r="AC163" s="107">
        <v>431</v>
      </c>
      <c r="AD163" s="28">
        <f t="shared" si="148"/>
        <v>431</v>
      </c>
      <c r="AE163" s="45">
        <f t="shared" si="149"/>
        <v>0</v>
      </c>
      <c r="AG163" s="107">
        <v>3</v>
      </c>
      <c r="AH163" s="107">
        <v>376</v>
      </c>
      <c r="AI163" s="28">
        <f t="shared" si="150"/>
        <v>379</v>
      </c>
      <c r="AJ163" s="45">
        <f t="shared" si="151"/>
        <v>0.0079155672823219</v>
      </c>
      <c r="AL163" s="107">
        <v>5</v>
      </c>
      <c r="AM163" s="107">
        <v>411</v>
      </c>
      <c r="AN163" s="28">
        <f t="shared" si="152"/>
        <v>416</v>
      </c>
      <c r="AO163" s="45">
        <f t="shared" si="153"/>
        <v>0.01201923076923077</v>
      </c>
      <c r="AP163" s="76"/>
      <c r="AQ163" s="107">
        <v>1</v>
      </c>
      <c r="AR163" s="107">
        <v>381</v>
      </c>
      <c r="AS163" s="28">
        <f t="shared" si="154"/>
        <v>382</v>
      </c>
      <c r="AT163" s="45">
        <f t="shared" si="155"/>
        <v>0.002617801047120419</v>
      </c>
      <c r="AU163" s="76"/>
      <c r="AV163" s="107">
        <v>1</v>
      </c>
      <c r="AW163" s="107">
        <v>435</v>
      </c>
      <c r="AX163" s="28">
        <f t="shared" si="156"/>
        <v>436</v>
      </c>
      <c r="AY163" s="45">
        <f t="shared" si="157"/>
        <v>0.0022935779816513763</v>
      </c>
      <c r="AZ163" s="76"/>
      <c r="BA163" s="107">
        <v>2</v>
      </c>
      <c r="BB163" s="107">
        <v>474</v>
      </c>
      <c r="BC163" s="28">
        <f t="shared" si="158"/>
        <v>476</v>
      </c>
      <c r="BD163" s="45">
        <f t="shared" si="159"/>
        <v>0.004201680672268907</v>
      </c>
      <c r="BE163" s="76"/>
      <c r="BF163" s="107">
        <v>1</v>
      </c>
      <c r="BG163" s="107">
        <v>510</v>
      </c>
      <c r="BH163" s="28">
        <f t="shared" si="160"/>
        <v>511</v>
      </c>
      <c r="BI163" s="45">
        <f t="shared" si="161"/>
        <v>0.0019569471624266144</v>
      </c>
      <c r="BJ163" s="121"/>
      <c r="BL163" s="199">
        <f ca="1" t="shared" si="166"/>
        <v>28</v>
      </c>
      <c r="BM163" s="181">
        <f ca="1" t="shared" si="166"/>
        <v>5260</v>
      </c>
      <c r="BN163" s="28">
        <f t="shared" si="163"/>
        <v>5288</v>
      </c>
      <c r="BO163" s="45">
        <f t="shared" si="164"/>
        <v>0.00529500756429652</v>
      </c>
      <c r="BP163" s="151"/>
      <c r="BR163" s="61">
        <f t="shared" si="165"/>
      </c>
    </row>
    <row r="164" spans="2:70" ht="12" customHeight="1">
      <c r="B164" s="43" t="s">
        <v>188</v>
      </c>
      <c r="C164" s="107" t="s">
        <v>272</v>
      </c>
      <c r="D164" s="107">
        <v>2</v>
      </c>
      <c r="E164" s="28">
        <f t="shared" si="138"/>
        <v>2</v>
      </c>
      <c r="F164" s="45" t="str">
        <f t="shared" si="139"/>
        <v>n. a.</v>
      </c>
      <c r="H164" s="107">
        <v>0</v>
      </c>
      <c r="I164" s="107">
        <v>0</v>
      </c>
      <c r="J164" s="28">
        <f t="shared" si="140"/>
        <v>0</v>
      </c>
      <c r="K164" s="45" t="str">
        <f t="shared" si="141"/>
        <v>n. a.</v>
      </c>
      <c r="M164" s="107">
        <v>0</v>
      </c>
      <c r="N164" s="107">
        <v>2</v>
      </c>
      <c r="O164" s="28">
        <f t="shared" si="142"/>
        <v>2</v>
      </c>
      <c r="P164" s="45">
        <f t="shared" si="143"/>
        <v>0</v>
      </c>
      <c r="R164" s="107">
        <v>0</v>
      </c>
      <c r="S164" s="107">
        <v>0</v>
      </c>
      <c r="T164" s="28">
        <f t="shared" si="144"/>
        <v>0</v>
      </c>
      <c r="U164" s="45" t="str">
        <f t="shared" si="145"/>
        <v>n. a.</v>
      </c>
      <c r="W164" s="107">
        <v>0</v>
      </c>
      <c r="X164" s="107">
        <v>2</v>
      </c>
      <c r="Y164" s="28">
        <f t="shared" si="146"/>
        <v>2</v>
      </c>
      <c r="Z164" s="45">
        <f t="shared" si="147"/>
        <v>0</v>
      </c>
      <c r="AB164" s="107">
        <v>0</v>
      </c>
      <c r="AC164" s="107">
        <v>3</v>
      </c>
      <c r="AD164" s="28">
        <f t="shared" si="148"/>
        <v>3</v>
      </c>
      <c r="AE164" s="45">
        <f t="shared" si="149"/>
        <v>0</v>
      </c>
      <c r="AG164" s="107">
        <v>0</v>
      </c>
      <c r="AH164" s="107">
        <v>2</v>
      </c>
      <c r="AI164" s="28">
        <f t="shared" si="150"/>
        <v>2</v>
      </c>
      <c r="AJ164" s="45">
        <f t="shared" si="151"/>
        <v>0</v>
      </c>
      <c r="AL164" s="107">
        <v>0</v>
      </c>
      <c r="AM164" s="107">
        <v>2</v>
      </c>
      <c r="AN164" s="28">
        <f t="shared" si="152"/>
        <v>2</v>
      </c>
      <c r="AO164" s="45">
        <f t="shared" si="153"/>
        <v>0</v>
      </c>
      <c r="AP164" s="76"/>
      <c r="AQ164" s="107">
        <v>0</v>
      </c>
      <c r="AR164" s="107">
        <v>2</v>
      </c>
      <c r="AS164" s="28">
        <f t="shared" si="154"/>
        <v>2</v>
      </c>
      <c r="AT164" s="45">
        <f t="shared" si="155"/>
        <v>0</v>
      </c>
      <c r="AU164" s="76"/>
      <c r="AV164" s="107">
        <v>0</v>
      </c>
      <c r="AW164" s="107">
        <v>2</v>
      </c>
      <c r="AX164" s="28">
        <f t="shared" si="156"/>
        <v>2</v>
      </c>
      <c r="AY164" s="45">
        <f t="shared" si="157"/>
        <v>0</v>
      </c>
      <c r="AZ164" s="76"/>
      <c r="BA164" s="107">
        <v>0</v>
      </c>
      <c r="BB164" s="107">
        <v>3</v>
      </c>
      <c r="BC164" s="28">
        <f t="shared" si="158"/>
        <v>3</v>
      </c>
      <c r="BD164" s="45">
        <f t="shared" si="159"/>
        <v>0</v>
      </c>
      <c r="BE164" s="76"/>
      <c r="BF164" s="107">
        <v>0</v>
      </c>
      <c r="BG164" s="107">
        <v>0</v>
      </c>
      <c r="BH164" s="28">
        <f t="shared" si="160"/>
        <v>0</v>
      </c>
      <c r="BI164" s="45" t="str">
        <f t="shared" si="161"/>
        <v>n. a.</v>
      </c>
      <c r="BJ164" s="121"/>
      <c r="BL164" s="199">
        <f ca="1" t="shared" si="166"/>
        <v>0</v>
      </c>
      <c r="BM164" s="181">
        <f ca="1" t="shared" si="166"/>
        <v>20</v>
      </c>
      <c r="BN164" s="28">
        <f t="shared" si="163"/>
        <v>20</v>
      </c>
      <c r="BO164" s="45">
        <f t="shared" si="164"/>
        <v>0</v>
      </c>
      <c r="BP164" s="151"/>
      <c r="BR164" s="61">
        <f t="shared" si="165"/>
      </c>
    </row>
    <row r="165" spans="2:70" ht="12" customHeight="1">
      <c r="B165" s="43" t="s">
        <v>127</v>
      </c>
      <c r="C165" s="107" t="s">
        <v>272</v>
      </c>
      <c r="D165" s="107">
        <v>16</v>
      </c>
      <c r="E165" s="28">
        <f t="shared" si="138"/>
        <v>16</v>
      </c>
      <c r="F165" s="45" t="str">
        <f t="shared" si="139"/>
        <v>n. a.</v>
      </c>
      <c r="H165" s="107">
        <v>0</v>
      </c>
      <c r="I165" s="107">
        <v>21</v>
      </c>
      <c r="J165" s="28">
        <f t="shared" si="140"/>
        <v>21</v>
      </c>
      <c r="K165" s="45">
        <f t="shared" si="141"/>
        <v>0</v>
      </c>
      <c r="M165" s="107">
        <v>0</v>
      </c>
      <c r="N165" s="107">
        <v>16</v>
      </c>
      <c r="O165" s="28">
        <f t="shared" si="142"/>
        <v>16</v>
      </c>
      <c r="P165" s="45">
        <f t="shared" si="143"/>
        <v>0</v>
      </c>
      <c r="R165" s="107">
        <v>0</v>
      </c>
      <c r="S165" s="107">
        <v>19</v>
      </c>
      <c r="T165" s="28">
        <f t="shared" si="144"/>
        <v>19</v>
      </c>
      <c r="U165" s="45">
        <f t="shared" si="145"/>
        <v>0</v>
      </c>
      <c r="W165" s="107">
        <v>0</v>
      </c>
      <c r="X165" s="107">
        <v>26</v>
      </c>
      <c r="Y165" s="28">
        <f t="shared" si="146"/>
        <v>26</v>
      </c>
      <c r="Z165" s="45">
        <f t="shared" si="147"/>
        <v>0</v>
      </c>
      <c r="AB165" s="107">
        <v>0</v>
      </c>
      <c r="AC165" s="107">
        <v>39</v>
      </c>
      <c r="AD165" s="28">
        <f t="shared" si="148"/>
        <v>39</v>
      </c>
      <c r="AE165" s="45">
        <f t="shared" si="149"/>
        <v>0</v>
      </c>
      <c r="AG165" s="107">
        <v>0</v>
      </c>
      <c r="AH165" s="107">
        <v>35</v>
      </c>
      <c r="AI165" s="28">
        <f t="shared" si="150"/>
        <v>35</v>
      </c>
      <c r="AJ165" s="45">
        <f t="shared" si="151"/>
        <v>0</v>
      </c>
      <c r="AL165" s="107">
        <v>0</v>
      </c>
      <c r="AM165" s="107">
        <v>26</v>
      </c>
      <c r="AN165" s="28">
        <f t="shared" si="152"/>
        <v>26</v>
      </c>
      <c r="AO165" s="45">
        <f t="shared" si="153"/>
        <v>0</v>
      </c>
      <c r="AP165" s="76"/>
      <c r="AQ165" s="107">
        <v>0</v>
      </c>
      <c r="AR165" s="107">
        <v>40</v>
      </c>
      <c r="AS165" s="28">
        <f t="shared" si="154"/>
        <v>40</v>
      </c>
      <c r="AT165" s="45">
        <f t="shared" si="155"/>
        <v>0</v>
      </c>
      <c r="AU165" s="76"/>
      <c r="AV165" s="107">
        <v>4</v>
      </c>
      <c r="AW165" s="107">
        <v>16</v>
      </c>
      <c r="AX165" s="28">
        <f t="shared" si="156"/>
        <v>20</v>
      </c>
      <c r="AY165" s="45">
        <f t="shared" si="157"/>
        <v>0.2</v>
      </c>
      <c r="AZ165" s="76"/>
      <c r="BA165" s="107">
        <v>1</v>
      </c>
      <c r="BB165" s="107">
        <v>25</v>
      </c>
      <c r="BC165" s="28">
        <f t="shared" si="158"/>
        <v>26</v>
      </c>
      <c r="BD165" s="45">
        <f t="shared" si="159"/>
        <v>0.038461538461538464</v>
      </c>
      <c r="BE165" s="76"/>
      <c r="BF165" s="107">
        <v>2</v>
      </c>
      <c r="BG165" s="107">
        <v>40</v>
      </c>
      <c r="BH165" s="28">
        <f t="shared" si="160"/>
        <v>42</v>
      </c>
      <c r="BI165" s="45">
        <f t="shared" si="161"/>
        <v>0.047619047619047616</v>
      </c>
      <c r="BJ165" s="121"/>
      <c r="BL165" s="199">
        <f ca="1" t="shared" si="166"/>
        <v>7</v>
      </c>
      <c r="BM165" s="181">
        <f ca="1" t="shared" si="166"/>
        <v>319</v>
      </c>
      <c r="BN165" s="28">
        <f t="shared" si="163"/>
        <v>326</v>
      </c>
      <c r="BO165" s="45">
        <f t="shared" si="164"/>
        <v>0.02147239263803681</v>
      </c>
      <c r="BP165" s="151"/>
      <c r="BR165" s="61">
        <f t="shared" si="165"/>
      </c>
    </row>
    <row r="166" spans="2:70" ht="12" customHeight="1">
      <c r="B166" s="43" t="s">
        <v>128</v>
      </c>
      <c r="C166" s="107" t="s">
        <v>272</v>
      </c>
      <c r="D166" s="107">
        <v>93</v>
      </c>
      <c r="E166" s="28">
        <f t="shared" si="138"/>
        <v>93</v>
      </c>
      <c r="F166" s="45" t="str">
        <f t="shared" si="139"/>
        <v>n. a.</v>
      </c>
      <c r="H166" s="107">
        <v>0</v>
      </c>
      <c r="I166" s="107">
        <v>63</v>
      </c>
      <c r="J166" s="28">
        <f t="shared" si="140"/>
        <v>63</v>
      </c>
      <c r="K166" s="45">
        <f t="shared" si="141"/>
        <v>0</v>
      </c>
      <c r="M166" s="107">
        <v>0</v>
      </c>
      <c r="N166" s="107">
        <v>45</v>
      </c>
      <c r="O166" s="28">
        <f t="shared" si="142"/>
        <v>45</v>
      </c>
      <c r="P166" s="45">
        <f t="shared" si="143"/>
        <v>0</v>
      </c>
      <c r="R166" s="107">
        <v>0</v>
      </c>
      <c r="S166" s="107">
        <v>37</v>
      </c>
      <c r="T166" s="28">
        <f t="shared" si="144"/>
        <v>37</v>
      </c>
      <c r="U166" s="45">
        <f t="shared" si="145"/>
        <v>0</v>
      </c>
      <c r="W166" s="107">
        <v>1</v>
      </c>
      <c r="X166" s="107">
        <v>57</v>
      </c>
      <c r="Y166" s="28">
        <f t="shared" si="146"/>
        <v>58</v>
      </c>
      <c r="Z166" s="45">
        <f t="shared" si="147"/>
        <v>0.017241379310344827</v>
      </c>
      <c r="AB166" s="107">
        <v>2</v>
      </c>
      <c r="AC166" s="107">
        <v>26</v>
      </c>
      <c r="AD166" s="28">
        <f t="shared" si="148"/>
        <v>28</v>
      </c>
      <c r="AE166" s="45">
        <f t="shared" si="149"/>
        <v>0.07142857142857142</v>
      </c>
      <c r="AG166" s="107">
        <v>5</v>
      </c>
      <c r="AH166" s="107">
        <v>28</v>
      </c>
      <c r="AI166" s="28">
        <f t="shared" si="150"/>
        <v>33</v>
      </c>
      <c r="AJ166" s="45">
        <f t="shared" si="151"/>
        <v>0.15151515151515152</v>
      </c>
      <c r="AL166" s="107">
        <v>0</v>
      </c>
      <c r="AM166" s="107">
        <v>39</v>
      </c>
      <c r="AN166" s="28">
        <f t="shared" si="152"/>
        <v>39</v>
      </c>
      <c r="AO166" s="45">
        <f t="shared" si="153"/>
        <v>0</v>
      </c>
      <c r="AP166" s="76"/>
      <c r="AQ166" s="107">
        <v>0</v>
      </c>
      <c r="AR166" s="107">
        <v>29</v>
      </c>
      <c r="AS166" s="28">
        <f t="shared" si="154"/>
        <v>29</v>
      </c>
      <c r="AT166" s="45">
        <f t="shared" si="155"/>
        <v>0</v>
      </c>
      <c r="AU166" s="76"/>
      <c r="AV166" s="107">
        <v>0</v>
      </c>
      <c r="AW166" s="107">
        <v>26</v>
      </c>
      <c r="AX166" s="28">
        <f t="shared" si="156"/>
        <v>26</v>
      </c>
      <c r="AY166" s="45">
        <f t="shared" si="157"/>
        <v>0</v>
      </c>
      <c r="AZ166" s="76"/>
      <c r="BA166" s="107">
        <v>0</v>
      </c>
      <c r="BB166" s="107">
        <v>55</v>
      </c>
      <c r="BC166" s="28">
        <f t="shared" si="158"/>
        <v>55</v>
      </c>
      <c r="BD166" s="45">
        <f t="shared" si="159"/>
        <v>0</v>
      </c>
      <c r="BE166" s="76"/>
      <c r="BF166" s="107">
        <v>4</v>
      </c>
      <c r="BG166" s="107">
        <v>90</v>
      </c>
      <c r="BH166" s="28">
        <f t="shared" si="160"/>
        <v>94</v>
      </c>
      <c r="BI166" s="45">
        <f t="shared" si="161"/>
        <v>0.0425531914893617</v>
      </c>
      <c r="BJ166" s="121"/>
      <c r="BL166" s="199">
        <f ca="1" t="shared" si="166"/>
        <v>12</v>
      </c>
      <c r="BM166" s="181">
        <f ca="1" t="shared" si="166"/>
        <v>588</v>
      </c>
      <c r="BN166" s="28">
        <f t="shared" si="163"/>
        <v>600</v>
      </c>
      <c r="BO166" s="45">
        <f t="shared" si="164"/>
        <v>0.02</v>
      </c>
      <c r="BP166" s="151"/>
      <c r="BR166" s="61">
        <f t="shared" si="165"/>
      </c>
    </row>
    <row r="167" spans="2:70" ht="12" customHeight="1">
      <c r="B167" s="43" t="s">
        <v>45</v>
      </c>
      <c r="C167" s="107">
        <v>9</v>
      </c>
      <c r="D167" s="107">
        <v>248</v>
      </c>
      <c r="E167" s="28">
        <f t="shared" si="138"/>
        <v>257</v>
      </c>
      <c r="F167" s="45">
        <f t="shared" si="139"/>
        <v>0.03501945525291829</v>
      </c>
      <c r="H167" s="107">
        <v>25</v>
      </c>
      <c r="I167" s="107">
        <v>186</v>
      </c>
      <c r="J167" s="28">
        <f t="shared" si="140"/>
        <v>211</v>
      </c>
      <c r="K167" s="45">
        <f t="shared" si="141"/>
        <v>0.11848341232227488</v>
      </c>
      <c r="M167" s="107">
        <v>13</v>
      </c>
      <c r="N167" s="107">
        <v>283</v>
      </c>
      <c r="O167" s="28">
        <f t="shared" si="142"/>
        <v>296</v>
      </c>
      <c r="P167" s="45">
        <f t="shared" si="143"/>
        <v>0.04391891891891892</v>
      </c>
      <c r="R167" s="107">
        <v>33</v>
      </c>
      <c r="S167" s="107">
        <v>248</v>
      </c>
      <c r="T167" s="28">
        <f t="shared" si="144"/>
        <v>281</v>
      </c>
      <c r="U167" s="45">
        <f t="shared" si="145"/>
        <v>0.11743772241992882</v>
      </c>
      <c r="W167" s="107">
        <v>17</v>
      </c>
      <c r="X167" s="107">
        <v>277</v>
      </c>
      <c r="Y167" s="28">
        <f t="shared" si="146"/>
        <v>294</v>
      </c>
      <c r="Z167" s="45">
        <f t="shared" si="147"/>
        <v>0.05782312925170068</v>
      </c>
      <c r="AB167" s="107">
        <v>25</v>
      </c>
      <c r="AC167" s="107">
        <v>261</v>
      </c>
      <c r="AD167" s="28">
        <f t="shared" si="148"/>
        <v>286</v>
      </c>
      <c r="AE167" s="45">
        <f t="shared" si="149"/>
        <v>0.08741258741258741</v>
      </c>
      <c r="AG167" s="107">
        <v>34</v>
      </c>
      <c r="AH167" s="107">
        <v>240</v>
      </c>
      <c r="AI167" s="28">
        <f t="shared" si="150"/>
        <v>274</v>
      </c>
      <c r="AJ167" s="45">
        <f t="shared" si="151"/>
        <v>0.12408759124087591</v>
      </c>
      <c r="AL167" s="107">
        <v>23</v>
      </c>
      <c r="AM167" s="107">
        <v>285</v>
      </c>
      <c r="AN167" s="28">
        <f t="shared" si="152"/>
        <v>308</v>
      </c>
      <c r="AO167" s="45">
        <f t="shared" si="153"/>
        <v>0.07467532467532467</v>
      </c>
      <c r="AP167" s="76"/>
      <c r="AQ167" s="107">
        <v>7</v>
      </c>
      <c r="AR167" s="107">
        <v>216</v>
      </c>
      <c r="AS167" s="28">
        <f t="shared" si="154"/>
        <v>223</v>
      </c>
      <c r="AT167" s="45">
        <f t="shared" si="155"/>
        <v>0.03139013452914798</v>
      </c>
      <c r="AU167" s="76"/>
      <c r="AV167" s="107">
        <v>28</v>
      </c>
      <c r="AW167" s="107">
        <v>167</v>
      </c>
      <c r="AX167" s="28">
        <f t="shared" si="156"/>
        <v>195</v>
      </c>
      <c r="AY167" s="45">
        <f t="shared" si="157"/>
        <v>0.14358974358974358</v>
      </c>
      <c r="AZ167" s="76"/>
      <c r="BA167" s="107">
        <v>22</v>
      </c>
      <c r="BB167" s="107">
        <v>242</v>
      </c>
      <c r="BC167" s="28">
        <f t="shared" si="158"/>
        <v>264</v>
      </c>
      <c r="BD167" s="45">
        <f t="shared" si="159"/>
        <v>0.08333333333333333</v>
      </c>
      <c r="BE167" s="76"/>
      <c r="BF167" s="107">
        <v>33</v>
      </c>
      <c r="BG167" s="107">
        <v>403</v>
      </c>
      <c r="BH167" s="28">
        <f t="shared" si="160"/>
        <v>436</v>
      </c>
      <c r="BI167" s="45">
        <f t="shared" si="161"/>
        <v>0.07568807339449542</v>
      </c>
      <c r="BJ167" s="121"/>
      <c r="BL167" s="199">
        <f ca="1" t="shared" si="166"/>
        <v>269</v>
      </c>
      <c r="BM167" s="181">
        <f ca="1" t="shared" si="166"/>
        <v>3056</v>
      </c>
      <c r="BN167" s="28">
        <f t="shared" si="163"/>
        <v>3325</v>
      </c>
      <c r="BO167" s="45">
        <f t="shared" si="164"/>
        <v>0.08090225563909774</v>
      </c>
      <c r="BP167" s="151"/>
      <c r="BR167" s="61">
        <f t="shared" si="165"/>
      </c>
    </row>
    <row r="168" spans="2:70" ht="12" customHeight="1">
      <c r="B168" s="43" t="s">
        <v>129</v>
      </c>
      <c r="C168" s="107" t="s">
        <v>272</v>
      </c>
      <c r="D168" s="107">
        <v>23</v>
      </c>
      <c r="E168" s="28">
        <f t="shared" si="138"/>
        <v>23</v>
      </c>
      <c r="F168" s="45" t="str">
        <f t="shared" si="139"/>
        <v>n. a.</v>
      </c>
      <c r="H168" s="107">
        <v>0</v>
      </c>
      <c r="I168" s="107">
        <v>10</v>
      </c>
      <c r="J168" s="28">
        <f t="shared" si="140"/>
        <v>10</v>
      </c>
      <c r="K168" s="45">
        <f t="shared" si="141"/>
        <v>0</v>
      </c>
      <c r="M168" s="107">
        <v>0</v>
      </c>
      <c r="N168" s="107">
        <v>30</v>
      </c>
      <c r="O168" s="28">
        <f t="shared" si="142"/>
        <v>30</v>
      </c>
      <c r="P168" s="45">
        <f t="shared" si="143"/>
        <v>0</v>
      </c>
      <c r="R168" s="107">
        <v>0</v>
      </c>
      <c r="S168" s="107">
        <v>12</v>
      </c>
      <c r="T168" s="28">
        <f t="shared" si="144"/>
        <v>12</v>
      </c>
      <c r="U168" s="45">
        <f t="shared" si="145"/>
        <v>0</v>
      </c>
      <c r="W168" s="107">
        <v>2</v>
      </c>
      <c r="X168" s="107">
        <v>35</v>
      </c>
      <c r="Y168" s="28">
        <f t="shared" si="146"/>
        <v>37</v>
      </c>
      <c r="Z168" s="45">
        <f t="shared" si="147"/>
        <v>0.05405405405405406</v>
      </c>
      <c r="AB168" s="107">
        <v>0</v>
      </c>
      <c r="AC168" s="107">
        <v>19</v>
      </c>
      <c r="AD168" s="28">
        <f t="shared" si="148"/>
        <v>19</v>
      </c>
      <c r="AE168" s="45">
        <f t="shared" si="149"/>
        <v>0</v>
      </c>
      <c r="AG168" s="107">
        <v>0</v>
      </c>
      <c r="AH168" s="107">
        <v>10</v>
      </c>
      <c r="AI168" s="28">
        <f t="shared" si="150"/>
        <v>10</v>
      </c>
      <c r="AJ168" s="45">
        <f t="shared" si="151"/>
        <v>0</v>
      </c>
      <c r="AL168" s="107">
        <v>0</v>
      </c>
      <c r="AM168" s="107">
        <v>18</v>
      </c>
      <c r="AN168" s="28">
        <f t="shared" si="152"/>
        <v>18</v>
      </c>
      <c r="AO168" s="45">
        <f t="shared" si="153"/>
        <v>0</v>
      </c>
      <c r="AP168" s="76"/>
      <c r="AQ168" s="107">
        <v>0</v>
      </c>
      <c r="AR168" s="107">
        <v>8</v>
      </c>
      <c r="AS168" s="28">
        <f t="shared" si="154"/>
        <v>8</v>
      </c>
      <c r="AT168" s="45">
        <f t="shared" si="155"/>
        <v>0</v>
      </c>
      <c r="AU168" s="76"/>
      <c r="AV168" s="107">
        <v>0</v>
      </c>
      <c r="AW168" s="107">
        <v>20</v>
      </c>
      <c r="AX168" s="28">
        <f t="shared" si="156"/>
        <v>20</v>
      </c>
      <c r="AY168" s="45">
        <f t="shared" si="157"/>
        <v>0</v>
      </c>
      <c r="AZ168" s="76"/>
      <c r="BA168" s="107">
        <v>0</v>
      </c>
      <c r="BB168" s="107">
        <v>24</v>
      </c>
      <c r="BC168" s="28">
        <f t="shared" si="158"/>
        <v>24</v>
      </c>
      <c r="BD168" s="45">
        <f t="shared" si="159"/>
        <v>0</v>
      </c>
      <c r="BE168" s="76"/>
      <c r="BF168" s="107">
        <v>0</v>
      </c>
      <c r="BG168" s="107">
        <v>39</v>
      </c>
      <c r="BH168" s="28">
        <f t="shared" si="160"/>
        <v>39</v>
      </c>
      <c r="BI168" s="45">
        <f t="shared" si="161"/>
        <v>0</v>
      </c>
      <c r="BJ168" s="121"/>
      <c r="BL168" s="199">
        <f ca="1" t="shared" si="166"/>
        <v>2</v>
      </c>
      <c r="BM168" s="181">
        <f ca="1" t="shared" si="166"/>
        <v>248</v>
      </c>
      <c r="BN168" s="28">
        <f t="shared" si="163"/>
        <v>250</v>
      </c>
      <c r="BO168" s="45">
        <f t="shared" si="164"/>
        <v>0.008</v>
      </c>
      <c r="BP168" s="151"/>
      <c r="BR168" s="61">
        <f t="shared" si="165"/>
      </c>
    </row>
    <row r="169" spans="2:70" ht="12" customHeight="1">
      <c r="B169" s="43" t="s">
        <v>46</v>
      </c>
      <c r="C169" s="107">
        <v>13</v>
      </c>
      <c r="D169" s="107">
        <v>320</v>
      </c>
      <c r="E169" s="28">
        <f t="shared" si="138"/>
        <v>333</v>
      </c>
      <c r="F169" s="45">
        <f t="shared" si="139"/>
        <v>0.03903903903903904</v>
      </c>
      <c r="H169" s="107">
        <v>14</v>
      </c>
      <c r="I169" s="107">
        <v>290</v>
      </c>
      <c r="J169" s="28">
        <f t="shared" si="140"/>
        <v>304</v>
      </c>
      <c r="K169" s="45">
        <f t="shared" si="141"/>
        <v>0.046052631578947366</v>
      </c>
      <c r="M169" s="107">
        <v>15</v>
      </c>
      <c r="N169" s="107">
        <v>378</v>
      </c>
      <c r="O169" s="28">
        <f t="shared" si="142"/>
        <v>393</v>
      </c>
      <c r="P169" s="45">
        <f t="shared" si="143"/>
        <v>0.03816793893129771</v>
      </c>
      <c r="R169" s="107">
        <v>12</v>
      </c>
      <c r="S169" s="107">
        <v>304</v>
      </c>
      <c r="T169" s="28">
        <f t="shared" si="144"/>
        <v>316</v>
      </c>
      <c r="U169" s="45">
        <f t="shared" si="145"/>
        <v>0.0379746835443038</v>
      </c>
      <c r="W169" s="107">
        <v>31</v>
      </c>
      <c r="X169" s="107">
        <v>522</v>
      </c>
      <c r="Y169" s="28">
        <f t="shared" si="146"/>
        <v>553</v>
      </c>
      <c r="Z169" s="45">
        <f t="shared" si="147"/>
        <v>0.05605786618444846</v>
      </c>
      <c r="AB169" s="107">
        <v>35</v>
      </c>
      <c r="AC169" s="107">
        <v>439</v>
      </c>
      <c r="AD169" s="28">
        <f t="shared" si="148"/>
        <v>474</v>
      </c>
      <c r="AE169" s="45">
        <f t="shared" si="149"/>
        <v>0.07383966244725738</v>
      </c>
      <c r="AG169" s="107">
        <v>17</v>
      </c>
      <c r="AH169" s="107">
        <v>462</v>
      </c>
      <c r="AI169" s="28">
        <f t="shared" si="150"/>
        <v>479</v>
      </c>
      <c r="AJ169" s="45">
        <f t="shared" si="151"/>
        <v>0.03549060542797495</v>
      </c>
      <c r="AL169" s="107">
        <v>28</v>
      </c>
      <c r="AM169" s="107">
        <v>392</v>
      </c>
      <c r="AN169" s="28">
        <f t="shared" si="152"/>
        <v>420</v>
      </c>
      <c r="AO169" s="45">
        <f t="shared" si="153"/>
        <v>0.06666666666666667</v>
      </c>
      <c r="AP169" s="76"/>
      <c r="AQ169" s="107">
        <v>18</v>
      </c>
      <c r="AR169" s="107">
        <v>389</v>
      </c>
      <c r="AS169" s="28">
        <f t="shared" si="154"/>
        <v>407</v>
      </c>
      <c r="AT169" s="45">
        <f t="shared" si="155"/>
        <v>0.044226044226044224</v>
      </c>
      <c r="AU169" s="76"/>
      <c r="AV169" s="107">
        <v>15</v>
      </c>
      <c r="AW169" s="107">
        <v>372</v>
      </c>
      <c r="AX169" s="28">
        <f t="shared" si="156"/>
        <v>387</v>
      </c>
      <c r="AY169" s="45">
        <f t="shared" si="157"/>
        <v>0.03875968992248062</v>
      </c>
      <c r="AZ169" s="76"/>
      <c r="BA169" s="107">
        <v>18</v>
      </c>
      <c r="BB169" s="107">
        <v>470</v>
      </c>
      <c r="BC169" s="28">
        <f t="shared" si="158"/>
        <v>488</v>
      </c>
      <c r="BD169" s="45">
        <f t="shared" si="159"/>
        <v>0.036885245901639344</v>
      </c>
      <c r="BE169" s="76"/>
      <c r="BF169" s="107">
        <v>10</v>
      </c>
      <c r="BG169" s="107">
        <v>575</v>
      </c>
      <c r="BH169" s="28">
        <f t="shared" si="160"/>
        <v>585</v>
      </c>
      <c r="BI169" s="45">
        <f t="shared" si="161"/>
        <v>0.017094017094017096</v>
      </c>
      <c r="BJ169" s="121"/>
      <c r="BL169" s="199">
        <f ca="1" t="shared" si="166"/>
        <v>226</v>
      </c>
      <c r="BM169" s="181">
        <f ca="1" t="shared" si="166"/>
        <v>4913</v>
      </c>
      <c r="BN169" s="28">
        <f t="shared" si="163"/>
        <v>5139</v>
      </c>
      <c r="BO169" s="45">
        <f t="shared" si="164"/>
        <v>0.043977427515080755</v>
      </c>
      <c r="BP169" s="151"/>
      <c r="BR169" s="61">
        <f t="shared" si="165"/>
      </c>
    </row>
    <row r="170" spans="2:70" ht="12" customHeight="1">
      <c r="B170" s="43" t="s">
        <v>130</v>
      </c>
      <c r="C170" s="107" t="s">
        <v>272</v>
      </c>
      <c r="D170" s="107">
        <v>23</v>
      </c>
      <c r="E170" s="28">
        <f t="shared" si="138"/>
        <v>23</v>
      </c>
      <c r="F170" s="45" t="str">
        <f t="shared" si="139"/>
        <v>n. a.</v>
      </c>
      <c r="H170" s="107">
        <v>1</v>
      </c>
      <c r="I170" s="107">
        <v>21</v>
      </c>
      <c r="J170" s="28">
        <f t="shared" si="140"/>
        <v>22</v>
      </c>
      <c r="K170" s="45">
        <f t="shared" si="141"/>
        <v>0.045454545454545456</v>
      </c>
      <c r="M170" s="107">
        <v>2</v>
      </c>
      <c r="N170" s="107">
        <v>13</v>
      </c>
      <c r="O170" s="28">
        <f t="shared" si="142"/>
        <v>15</v>
      </c>
      <c r="P170" s="45">
        <f t="shared" si="143"/>
        <v>0.13333333333333333</v>
      </c>
      <c r="R170" s="107">
        <v>0</v>
      </c>
      <c r="S170" s="107">
        <v>26</v>
      </c>
      <c r="T170" s="28">
        <f t="shared" si="144"/>
        <v>26</v>
      </c>
      <c r="U170" s="45">
        <f t="shared" si="145"/>
        <v>0</v>
      </c>
      <c r="W170" s="107">
        <v>1</v>
      </c>
      <c r="X170" s="107">
        <v>20</v>
      </c>
      <c r="Y170" s="28">
        <f t="shared" si="146"/>
        <v>21</v>
      </c>
      <c r="Z170" s="45">
        <f t="shared" si="147"/>
        <v>0.047619047619047616</v>
      </c>
      <c r="AB170" s="107">
        <v>1</v>
      </c>
      <c r="AC170" s="107">
        <v>24</v>
      </c>
      <c r="AD170" s="28">
        <f t="shared" si="148"/>
        <v>25</v>
      </c>
      <c r="AE170" s="45">
        <f t="shared" si="149"/>
        <v>0.04</v>
      </c>
      <c r="AG170" s="107">
        <v>0</v>
      </c>
      <c r="AH170" s="107">
        <v>42</v>
      </c>
      <c r="AI170" s="28">
        <f t="shared" si="150"/>
        <v>42</v>
      </c>
      <c r="AJ170" s="45">
        <f t="shared" si="151"/>
        <v>0</v>
      </c>
      <c r="AL170" s="107">
        <v>0</v>
      </c>
      <c r="AM170" s="107">
        <v>39</v>
      </c>
      <c r="AN170" s="28">
        <f t="shared" si="152"/>
        <v>39</v>
      </c>
      <c r="AO170" s="45">
        <f t="shared" si="153"/>
        <v>0</v>
      </c>
      <c r="AP170" s="76"/>
      <c r="AQ170" s="107">
        <v>2</v>
      </c>
      <c r="AR170" s="107">
        <v>35</v>
      </c>
      <c r="AS170" s="28">
        <f t="shared" si="154"/>
        <v>37</v>
      </c>
      <c r="AT170" s="45">
        <f t="shared" si="155"/>
        <v>0.05405405405405406</v>
      </c>
      <c r="AU170" s="76"/>
      <c r="AV170" s="107">
        <v>1</v>
      </c>
      <c r="AW170" s="107">
        <v>25</v>
      </c>
      <c r="AX170" s="28">
        <f t="shared" si="156"/>
        <v>26</v>
      </c>
      <c r="AY170" s="45">
        <f t="shared" si="157"/>
        <v>0.038461538461538464</v>
      </c>
      <c r="AZ170" s="76"/>
      <c r="BA170" s="107">
        <v>0</v>
      </c>
      <c r="BB170" s="107">
        <v>23</v>
      </c>
      <c r="BC170" s="28">
        <f t="shared" si="158"/>
        <v>23</v>
      </c>
      <c r="BD170" s="45">
        <f t="shared" si="159"/>
        <v>0</v>
      </c>
      <c r="BE170" s="76"/>
      <c r="BF170" s="107">
        <v>0</v>
      </c>
      <c r="BG170" s="107">
        <v>33</v>
      </c>
      <c r="BH170" s="28">
        <f t="shared" si="160"/>
        <v>33</v>
      </c>
      <c r="BI170" s="45">
        <f t="shared" si="161"/>
        <v>0</v>
      </c>
      <c r="BJ170" s="121"/>
      <c r="BL170" s="199">
        <f ca="1" t="shared" si="166"/>
        <v>8</v>
      </c>
      <c r="BM170" s="181">
        <f ca="1" t="shared" si="166"/>
        <v>324</v>
      </c>
      <c r="BN170" s="28">
        <f t="shared" si="163"/>
        <v>332</v>
      </c>
      <c r="BO170" s="45">
        <f t="shared" si="164"/>
        <v>0.024096385542168676</v>
      </c>
      <c r="BP170" s="151"/>
      <c r="BR170" s="61">
        <f t="shared" si="165"/>
      </c>
    </row>
    <row r="171" spans="2:70" ht="12" customHeight="1">
      <c r="B171" s="43" t="s">
        <v>131</v>
      </c>
      <c r="C171" s="107" t="s">
        <v>272</v>
      </c>
      <c r="D171" s="107">
        <v>18</v>
      </c>
      <c r="E171" s="28">
        <f t="shared" si="138"/>
        <v>18</v>
      </c>
      <c r="F171" s="45" t="str">
        <f t="shared" si="139"/>
        <v>n. a.</v>
      </c>
      <c r="H171" s="107">
        <v>0</v>
      </c>
      <c r="I171" s="107">
        <v>10</v>
      </c>
      <c r="J171" s="28">
        <f t="shared" si="140"/>
        <v>10</v>
      </c>
      <c r="K171" s="45">
        <f t="shared" si="141"/>
        <v>0</v>
      </c>
      <c r="M171" s="107">
        <v>0</v>
      </c>
      <c r="N171" s="107">
        <v>20</v>
      </c>
      <c r="O171" s="28">
        <f t="shared" si="142"/>
        <v>20</v>
      </c>
      <c r="P171" s="45">
        <f t="shared" si="143"/>
        <v>0</v>
      </c>
      <c r="R171" s="107">
        <v>0</v>
      </c>
      <c r="S171" s="107">
        <v>14</v>
      </c>
      <c r="T171" s="28">
        <f t="shared" si="144"/>
        <v>14</v>
      </c>
      <c r="U171" s="45">
        <f t="shared" si="145"/>
        <v>0</v>
      </c>
      <c r="W171" s="107">
        <v>0</v>
      </c>
      <c r="X171" s="107">
        <v>22</v>
      </c>
      <c r="Y171" s="28">
        <f t="shared" si="146"/>
        <v>22</v>
      </c>
      <c r="Z171" s="45">
        <f t="shared" si="147"/>
        <v>0</v>
      </c>
      <c r="AB171" s="107">
        <v>0</v>
      </c>
      <c r="AC171" s="107">
        <v>20</v>
      </c>
      <c r="AD171" s="28">
        <f t="shared" si="148"/>
        <v>20</v>
      </c>
      <c r="AE171" s="45">
        <f t="shared" si="149"/>
        <v>0</v>
      </c>
      <c r="AG171" s="107">
        <v>0</v>
      </c>
      <c r="AH171" s="107">
        <v>30</v>
      </c>
      <c r="AI171" s="28">
        <f t="shared" si="150"/>
        <v>30</v>
      </c>
      <c r="AJ171" s="45">
        <f t="shared" si="151"/>
        <v>0</v>
      </c>
      <c r="AL171" s="107">
        <v>0</v>
      </c>
      <c r="AM171" s="107">
        <v>14</v>
      </c>
      <c r="AN171" s="28">
        <f t="shared" si="152"/>
        <v>14</v>
      </c>
      <c r="AO171" s="45">
        <f t="shared" si="153"/>
        <v>0</v>
      </c>
      <c r="AP171" s="76"/>
      <c r="AQ171" s="107">
        <v>0</v>
      </c>
      <c r="AR171" s="107">
        <v>13</v>
      </c>
      <c r="AS171" s="28">
        <f t="shared" si="154"/>
        <v>13</v>
      </c>
      <c r="AT171" s="45">
        <f t="shared" si="155"/>
        <v>0</v>
      </c>
      <c r="AU171" s="76"/>
      <c r="AV171" s="107">
        <v>0</v>
      </c>
      <c r="AW171" s="107">
        <v>19</v>
      </c>
      <c r="AX171" s="28">
        <f t="shared" si="156"/>
        <v>19</v>
      </c>
      <c r="AY171" s="45">
        <f t="shared" si="157"/>
        <v>0</v>
      </c>
      <c r="AZ171" s="76"/>
      <c r="BA171" s="107">
        <v>0</v>
      </c>
      <c r="BB171" s="107">
        <v>11</v>
      </c>
      <c r="BC171" s="28">
        <f t="shared" si="158"/>
        <v>11</v>
      </c>
      <c r="BD171" s="45">
        <f t="shared" si="159"/>
        <v>0</v>
      </c>
      <c r="BE171" s="76"/>
      <c r="BF171" s="107">
        <v>0</v>
      </c>
      <c r="BG171" s="107">
        <v>21</v>
      </c>
      <c r="BH171" s="28">
        <f t="shared" si="160"/>
        <v>21</v>
      </c>
      <c r="BI171" s="45">
        <f t="shared" si="161"/>
        <v>0</v>
      </c>
      <c r="BJ171" s="121"/>
      <c r="BL171" s="199">
        <f ca="1" t="shared" si="166"/>
        <v>0</v>
      </c>
      <c r="BM171" s="181">
        <f ca="1" t="shared" si="166"/>
        <v>212</v>
      </c>
      <c r="BN171" s="28">
        <f t="shared" si="163"/>
        <v>212</v>
      </c>
      <c r="BO171" s="45">
        <f t="shared" si="164"/>
        <v>0</v>
      </c>
      <c r="BP171" s="151"/>
      <c r="BR171" s="61">
        <f t="shared" si="165"/>
      </c>
    </row>
    <row r="172" spans="2:70" ht="12" customHeight="1">
      <c r="B172" s="43" t="s">
        <v>132</v>
      </c>
      <c r="C172" s="107" t="s">
        <v>272</v>
      </c>
      <c r="D172" s="107">
        <v>314</v>
      </c>
      <c r="E172" s="28">
        <f t="shared" si="138"/>
        <v>314</v>
      </c>
      <c r="F172" s="45" t="str">
        <f t="shared" si="139"/>
        <v>n. a.</v>
      </c>
      <c r="H172" s="107">
        <v>0</v>
      </c>
      <c r="I172" s="107">
        <v>416</v>
      </c>
      <c r="J172" s="28">
        <f t="shared" si="140"/>
        <v>416</v>
      </c>
      <c r="K172" s="45">
        <f t="shared" si="141"/>
        <v>0</v>
      </c>
      <c r="M172" s="107">
        <v>0</v>
      </c>
      <c r="N172" s="107">
        <v>485</v>
      </c>
      <c r="O172" s="28">
        <f t="shared" si="142"/>
        <v>485</v>
      </c>
      <c r="P172" s="45">
        <f t="shared" si="143"/>
        <v>0</v>
      </c>
      <c r="R172" s="107">
        <v>0</v>
      </c>
      <c r="S172" s="107">
        <v>406</v>
      </c>
      <c r="T172" s="28">
        <f t="shared" si="144"/>
        <v>406</v>
      </c>
      <c r="U172" s="45">
        <f t="shared" si="145"/>
        <v>0</v>
      </c>
      <c r="W172" s="107">
        <v>1</v>
      </c>
      <c r="X172" s="107">
        <v>501</v>
      </c>
      <c r="Y172" s="28">
        <f t="shared" si="146"/>
        <v>502</v>
      </c>
      <c r="Z172" s="45">
        <f t="shared" si="147"/>
        <v>0.00199203187250996</v>
      </c>
      <c r="AB172" s="107">
        <v>0</v>
      </c>
      <c r="AC172" s="107">
        <v>358</v>
      </c>
      <c r="AD172" s="28">
        <f t="shared" si="148"/>
        <v>358</v>
      </c>
      <c r="AE172" s="45">
        <f t="shared" si="149"/>
        <v>0</v>
      </c>
      <c r="AG172" s="107">
        <v>3</v>
      </c>
      <c r="AH172" s="107">
        <v>322</v>
      </c>
      <c r="AI172" s="28">
        <f t="shared" si="150"/>
        <v>325</v>
      </c>
      <c r="AJ172" s="45">
        <f t="shared" si="151"/>
        <v>0.009230769230769232</v>
      </c>
      <c r="AL172" s="107">
        <v>2</v>
      </c>
      <c r="AM172" s="107">
        <v>320</v>
      </c>
      <c r="AN172" s="28">
        <f t="shared" si="152"/>
        <v>322</v>
      </c>
      <c r="AO172" s="45">
        <f t="shared" si="153"/>
        <v>0.006211180124223602</v>
      </c>
      <c r="AP172" s="76"/>
      <c r="AQ172" s="107">
        <v>0</v>
      </c>
      <c r="AR172" s="107">
        <v>283</v>
      </c>
      <c r="AS172" s="28">
        <f t="shared" si="154"/>
        <v>283</v>
      </c>
      <c r="AT172" s="45">
        <f t="shared" si="155"/>
        <v>0</v>
      </c>
      <c r="AU172" s="76"/>
      <c r="AV172" s="107">
        <v>0</v>
      </c>
      <c r="AW172" s="107">
        <v>459</v>
      </c>
      <c r="AX172" s="28">
        <f t="shared" si="156"/>
        <v>459</v>
      </c>
      <c r="AY172" s="45">
        <f t="shared" si="157"/>
        <v>0</v>
      </c>
      <c r="AZ172" s="76"/>
      <c r="BA172" s="107">
        <v>1</v>
      </c>
      <c r="BB172" s="107">
        <v>576</v>
      </c>
      <c r="BC172" s="28">
        <f t="shared" si="158"/>
        <v>577</v>
      </c>
      <c r="BD172" s="45">
        <f t="shared" si="159"/>
        <v>0.0017331022530329288</v>
      </c>
      <c r="BE172" s="76"/>
      <c r="BF172" s="107">
        <v>0</v>
      </c>
      <c r="BG172" s="107">
        <v>593</v>
      </c>
      <c r="BH172" s="28">
        <f t="shared" si="160"/>
        <v>593</v>
      </c>
      <c r="BI172" s="45">
        <f t="shared" si="161"/>
        <v>0</v>
      </c>
      <c r="BJ172" s="121"/>
      <c r="BL172" s="199">
        <f ca="1" t="shared" si="166"/>
        <v>7</v>
      </c>
      <c r="BM172" s="181">
        <f ca="1" t="shared" si="166"/>
        <v>5033</v>
      </c>
      <c r="BN172" s="28">
        <f t="shared" si="163"/>
        <v>5040</v>
      </c>
      <c r="BO172" s="45">
        <f t="shared" si="164"/>
        <v>0.001388888888888889</v>
      </c>
      <c r="BP172" s="151"/>
      <c r="BR172" s="61">
        <f t="shared" si="165"/>
      </c>
    </row>
    <row r="173" spans="2:70" ht="12" customHeight="1">
      <c r="B173" s="43" t="s">
        <v>47</v>
      </c>
      <c r="C173" s="107">
        <v>3</v>
      </c>
      <c r="D173" s="107">
        <v>71</v>
      </c>
      <c r="E173" s="28">
        <f t="shared" si="138"/>
        <v>74</v>
      </c>
      <c r="F173" s="45">
        <f t="shared" si="139"/>
        <v>0.04054054054054054</v>
      </c>
      <c r="H173" s="107">
        <v>1</v>
      </c>
      <c r="I173" s="107">
        <v>61</v>
      </c>
      <c r="J173" s="28">
        <f t="shared" si="140"/>
        <v>62</v>
      </c>
      <c r="K173" s="45">
        <f t="shared" si="141"/>
        <v>0.016129032258064516</v>
      </c>
      <c r="M173" s="107">
        <v>2</v>
      </c>
      <c r="N173" s="107">
        <v>65</v>
      </c>
      <c r="O173" s="28">
        <f t="shared" si="142"/>
        <v>67</v>
      </c>
      <c r="P173" s="45">
        <f t="shared" si="143"/>
        <v>0.029850746268656716</v>
      </c>
      <c r="R173" s="107">
        <v>1</v>
      </c>
      <c r="S173" s="107">
        <v>52</v>
      </c>
      <c r="T173" s="28">
        <f t="shared" si="144"/>
        <v>53</v>
      </c>
      <c r="U173" s="45">
        <f t="shared" si="145"/>
        <v>0.018867924528301886</v>
      </c>
      <c r="W173" s="107">
        <v>2</v>
      </c>
      <c r="X173" s="107">
        <v>54</v>
      </c>
      <c r="Y173" s="28">
        <f t="shared" si="146"/>
        <v>56</v>
      </c>
      <c r="Z173" s="45">
        <f t="shared" si="147"/>
        <v>0.03571428571428571</v>
      </c>
      <c r="AB173" s="107">
        <v>1</v>
      </c>
      <c r="AC173" s="107">
        <v>72</v>
      </c>
      <c r="AD173" s="28">
        <f t="shared" si="148"/>
        <v>73</v>
      </c>
      <c r="AE173" s="45">
        <f t="shared" si="149"/>
        <v>0.0136986301369863</v>
      </c>
      <c r="AG173" s="107">
        <v>0</v>
      </c>
      <c r="AH173" s="107">
        <v>48</v>
      </c>
      <c r="AI173" s="28">
        <f t="shared" si="150"/>
        <v>48</v>
      </c>
      <c r="AJ173" s="45">
        <f t="shared" si="151"/>
        <v>0</v>
      </c>
      <c r="AL173" s="107">
        <v>0</v>
      </c>
      <c r="AM173" s="107">
        <v>52</v>
      </c>
      <c r="AN173" s="28">
        <f t="shared" si="152"/>
        <v>52</v>
      </c>
      <c r="AO173" s="45">
        <f t="shared" si="153"/>
        <v>0</v>
      </c>
      <c r="AP173" s="76"/>
      <c r="AQ173" s="107">
        <v>4</v>
      </c>
      <c r="AR173" s="107">
        <v>51</v>
      </c>
      <c r="AS173" s="28">
        <f t="shared" si="154"/>
        <v>55</v>
      </c>
      <c r="AT173" s="45">
        <f t="shared" si="155"/>
        <v>0.07272727272727272</v>
      </c>
      <c r="AU173" s="76"/>
      <c r="AV173" s="107">
        <v>1</v>
      </c>
      <c r="AW173" s="107">
        <v>48</v>
      </c>
      <c r="AX173" s="28">
        <f t="shared" si="156"/>
        <v>49</v>
      </c>
      <c r="AY173" s="45">
        <f t="shared" si="157"/>
        <v>0.02040816326530612</v>
      </c>
      <c r="AZ173" s="76"/>
      <c r="BA173" s="107">
        <v>6</v>
      </c>
      <c r="BB173" s="107">
        <v>74</v>
      </c>
      <c r="BC173" s="28">
        <f t="shared" si="158"/>
        <v>80</v>
      </c>
      <c r="BD173" s="45">
        <f t="shared" si="159"/>
        <v>0.075</v>
      </c>
      <c r="BE173" s="76"/>
      <c r="BF173" s="107">
        <v>1</v>
      </c>
      <c r="BG173" s="107">
        <v>100</v>
      </c>
      <c r="BH173" s="28">
        <f t="shared" si="160"/>
        <v>101</v>
      </c>
      <c r="BI173" s="45">
        <f t="shared" si="161"/>
        <v>0.009900990099009901</v>
      </c>
      <c r="BJ173" s="121"/>
      <c r="BL173" s="199">
        <f aca="true" ca="1" t="shared" si="167" ref="BL173:BM183">_xlfn.SUMIFS(INDIRECT("C"&amp;MATCH($B173,$B$14:$B$290,0)+13&amp;":"&amp;$BN$1&amp;MATCH($B173,$B$14:$B$290,0)+13),INDIRECT("C6:"&amp;$BN$1&amp;"6"),BL$6)</f>
        <v>22</v>
      </c>
      <c r="BM173" s="181">
        <f ca="1" t="shared" si="167"/>
        <v>748</v>
      </c>
      <c r="BN173" s="28">
        <f t="shared" si="163"/>
        <v>770</v>
      </c>
      <c r="BO173" s="45">
        <f t="shared" si="164"/>
        <v>0.02857142857142857</v>
      </c>
      <c r="BP173" s="151"/>
      <c r="BR173" s="61">
        <f t="shared" si="165"/>
      </c>
    </row>
    <row r="174" spans="2:70" ht="12" customHeight="1">
      <c r="B174" s="43" t="s">
        <v>133</v>
      </c>
      <c r="C174" s="107" t="s">
        <v>272</v>
      </c>
      <c r="D174" s="107">
        <v>68</v>
      </c>
      <c r="E174" s="28">
        <f t="shared" si="138"/>
        <v>68</v>
      </c>
      <c r="F174" s="45" t="str">
        <f t="shared" si="139"/>
        <v>n. a.</v>
      </c>
      <c r="H174" s="107">
        <v>4</v>
      </c>
      <c r="I174" s="107">
        <v>64</v>
      </c>
      <c r="J174" s="28">
        <f t="shared" si="140"/>
        <v>68</v>
      </c>
      <c r="K174" s="45">
        <f t="shared" si="141"/>
        <v>0.058823529411764705</v>
      </c>
      <c r="M174" s="107">
        <v>3</v>
      </c>
      <c r="N174" s="107">
        <v>114</v>
      </c>
      <c r="O174" s="28">
        <f t="shared" si="142"/>
        <v>117</v>
      </c>
      <c r="P174" s="45">
        <f t="shared" si="143"/>
        <v>0.02564102564102564</v>
      </c>
      <c r="R174" s="107">
        <v>0</v>
      </c>
      <c r="S174" s="107">
        <v>74</v>
      </c>
      <c r="T174" s="28">
        <f t="shared" si="144"/>
        <v>74</v>
      </c>
      <c r="U174" s="45">
        <f t="shared" si="145"/>
        <v>0</v>
      </c>
      <c r="W174" s="107">
        <v>2</v>
      </c>
      <c r="X174" s="107">
        <v>89</v>
      </c>
      <c r="Y174" s="28">
        <f t="shared" si="146"/>
        <v>91</v>
      </c>
      <c r="Z174" s="45">
        <f t="shared" si="147"/>
        <v>0.02197802197802198</v>
      </c>
      <c r="AB174" s="107">
        <v>3</v>
      </c>
      <c r="AC174" s="107">
        <v>125</v>
      </c>
      <c r="AD174" s="28">
        <f t="shared" si="148"/>
        <v>128</v>
      </c>
      <c r="AE174" s="45">
        <f t="shared" si="149"/>
        <v>0.0234375</v>
      </c>
      <c r="AG174" s="107">
        <v>0</v>
      </c>
      <c r="AH174" s="107">
        <v>71</v>
      </c>
      <c r="AI174" s="28">
        <f t="shared" si="150"/>
        <v>71</v>
      </c>
      <c r="AJ174" s="45">
        <f t="shared" si="151"/>
        <v>0</v>
      </c>
      <c r="AL174" s="107">
        <v>0</v>
      </c>
      <c r="AM174" s="107">
        <v>125</v>
      </c>
      <c r="AN174" s="28">
        <f t="shared" si="152"/>
        <v>125</v>
      </c>
      <c r="AO174" s="45">
        <f t="shared" si="153"/>
        <v>0</v>
      </c>
      <c r="AP174" s="76"/>
      <c r="AQ174" s="107">
        <v>10</v>
      </c>
      <c r="AR174" s="107">
        <v>89</v>
      </c>
      <c r="AS174" s="28">
        <f t="shared" si="154"/>
        <v>99</v>
      </c>
      <c r="AT174" s="45">
        <f t="shared" si="155"/>
        <v>0.10101010101010101</v>
      </c>
      <c r="AU174" s="76"/>
      <c r="AV174" s="107">
        <v>0</v>
      </c>
      <c r="AW174" s="107">
        <v>112</v>
      </c>
      <c r="AX174" s="28">
        <f t="shared" si="156"/>
        <v>112</v>
      </c>
      <c r="AY174" s="45">
        <f t="shared" si="157"/>
        <v>0</v>
      </c>
      <c r="AZ174" s="76"/>
      <c r="BA174" s="107">
        <v>9</v>
      </c>
      <c r="BB174" s="107">
        <v>102</v>
      </c>
      <c r="BC174" s="28">
        <f t="shared" si="158"/>
        <v>111</v>
      </c>
      <c r="BD174" s="45">
        <f t="shared" si="159"/>
        <v>0.08108108108108109</v>
      </c>
      <c r="BE174" s="76"/>
      <c r="BF174" s="107">
        <v>7</v>
      </c>
      <c r="BG174" s="107">
        <v>128</v>
      </c>
      <c r="BH174" s="28">
        <f t="shared" si="160"/>
        <v>135</v>
      </c>
      <c r="BI174" s="45">
        <f t="shared" si="161"/>
        <v>0.05185185185185185</v>
      </c>
      <c r="BJ174" s="121"/>
      <c r="BL174" s="199">
        <f ca="1" t="shared" si="167"/>
        <v>38</v>
      </c>
      <c r="BM174" s="181">
        <f ca="1" t="shared" si="167"/>
        <v>1161</v>
      </c>
      <c r="BN174" s="28">
        <f t="shared" si="163"/>
        <v>1199</v>
      </c>
      <c r="BO174" s="45">
        <f t="shared" si="164"/>
        <v>0.0316930775646372</v>
      </c>
      <c r="BP174" s="151"/>
      <c r="BR174" s="61">
        <f t="shared" si="165"/>
      </c>
    </row>
    <row r="175" spans="2:70" ht="12" customHeight="1">
      <c r="B175" s="43" t="s">
        <v>134</v>
      </c>
      <c r="C175" s="107">
        <v>1</v>
      </c>
      <c r="D175" s="107">
        <v>238</v>
      </c>
      <c r="E175" s="28">
        <f t="shared" si="138"/>
        <v>239</v>
      </c>
      <c r="F175" s="45">
        <f t="shared" si="139"/>
        <v>0.0041841004184100415</v>
      </c>
      <c r="H175" s="107">
        <v>4</v>
      </c>
      <c r="I175" s="107">
        <v>186</v>
      </c>
      <c r="J175" s="28">
        <f t="shared" si="140"/>
        <v>190</v>
      </c>
      <c r="K175" s="45">
        <f t="shared" si="141"/>
        <v>0.021052631578947368</v>
      </c>
      <c r="M175" s="107">
        <v>0</v>
      </c>
      <c r="N175" s="107">
        <v>368</v>
      </c>
      <c r="O175" s="28">
        <f t="shared" si="142"/>
        <v>368</v>
      </c>
      <c r="P175" s="45">
        <f t="shared" si="143"/>
        <v>0</v>
      </c>
      <c r="R175" s="107">
        <v>0</v>
      </c>
      <c r="S175" s="107">
        <v>355</v>
      </c>
      <c r="T175" s="28">
        <f t="shared" si="144"/>
        <v>355</v>
      </c>
      <c r="U175" s="45">
        <f t="shared" si="145"/>
        <v>0</v>
      </c>
      <c r="W175" s="107">
        <v>0</v>
      </c>
      <c r="X175" s="107">
        <v>275</v>
      </c>
      <c r="Y175" s="28">
        <f t="shared" si="146"/>
        <v>275</v>
      </c>
      <c r="Z175" s="45">
        <f t="shared" si="147"/>
        <v>0</v>
      </c>
      <c r="AB175" s="107">
        <v>1</v>
      </c>
      <c r="AC175" s="107">
        <v>213</v>
      </c>
      <c r="AD175" s="28">
        <f t="shared" si="148"/>
        <v>214</v>
      </c>
      <c r="AE175" s="45">
        <f t="shared" si="149"/>
        <v>0.004672897196261682</v>
      </c>
      <c r="AG175" s="107">
        <v>2</v>
      </c>
      <c r="AH175" s="107">
        <v>259</v>
      </c>
      <c r="AI175" s="28">
        <f t="shared" si="150"/>
        <v>261</v>
      </c>
      <c r="AJ175" s="45">
        <f t="shared" si="151"/>
        <v>0.007662835249042145</v>
      </c>
      <c r="AL175" s="107">
        <v>0</v>
      </c>
      <c r="AM175" s="107">
        <v>221</v>
      </c>
      <c r="AN175" s="28">
        <f t="shared" si="152"/>
        <v>221</v>
      </c>
      <c r="AO175" s="45">
        <f t="shared" si="153"/>
        <v>0</v>
      </c>
      <c r="AP175" s="76"/>
      <c r="AQ175" s="107">
        <v>4</v>
      </c>
      <c r="AR175" s="107">
        <v>193</v>
      </c>
      <c r="AS175" s="28">
        <f t="shared" si="154"/>
        <v>197</v>
      </c>
      <c r="AT175" s="45">
        <f t="shared" si="155"/>
        <v>0.02030456852791878</v>
      </c>
      <c r="AU175" s="76"/>
      <c r="AV175" s="107">
        <v>0</v>
      </c>
      <c r="AW175" s="107">
        <v>266</v>
      </c>
      <c r="AX175" s="28">
        <f t="shared" si="156"/>
        <v>266</v>
      </c>
      <c r="AY175" s="45">
        <f t="shared" si="157"/>
        <v>0</v>
      </c>
      <c r="AZ175" s="76"/>
      <c r="BA175" s="107">
        <v>2</v>
      </c>
      <c r="BB175" s="107">
        <v>290</v>
      </c>
      <c r="BC175" s="28">
        <f t="shared" si="158"/>
        <v>292</v>
      </c>
      <c r="BD175" s="45">
        <f t="shared" si="159"/>
        <v>0.00684931506849315</v>
      </c>
      <c r="BE175" s="76"/>
      <c r="BF175" s="107">
        <v>1</v>
      </c>
      <c r="BG175" s="107">
        <v>265</v>
      </c>
      <c r="BH175" s="28">
        <f t="shared" si="160"/>
        <v>266</v>
      </c>
      <c r="BI175" s="45">
        <f t="shared" si="161"/>
        <v>0.0037593984962406013</v>
      </c>
      <c r="BJ175" s="121"/>
      <c r="BL175" s="199">
        <f ca="1" t="shared" si="167"/>
        <v>15</v>
      </c>
      <c r="BM175" s="181">
        <f ca="1" t="shared" si="167"/>
        <v>3129</v>
      </c>
      <c r="BN175" s="28">
        <f t="shared" si="163"/>
        <v>3144</v>
      </c>
      <c r="BO175" s="45">
        <f t="shared" si="164"/>
        <v>0.004770992366412214</v>
      </c>
      <c r="BP175" s="151"/>
      <c r="BR175" s="61">
        <f t="shared" si="165"/>
      </c>
    </row>
    <row r="176" spans="2:70" ht="12" customHeight="1">
      <c r="B176" s="43" t="s">
        <v>48</v>
      </c>
      <c r="C176" s="107">
        <v>10</v>
      </c>
      <c r="D176" s="107">
        <v>637</v>
      </c>
      <c r="E176" s="28">
        <f t="shared" si="138"/>
        <v>647</v>
      </c>
      <c r="F176" s="45">
        <f t="shared" si="139"/>
        <v>0.015455950540958269</v>
      </c>
      <c r="H176" s="107">
        <v>3</v>
      </c>
      <c r="I176" s="107">
        <v>606</v>
      </c>
      <c r="J176" s="28">
        <f t="shared" si="140"/>
        <v>609</v>
      </c>
      <c r="K176" s="45">
        <f t="shared" si="141"/>
        <v>0.0049261083743842365</v>
      </c>
      <c r="M176" s="107">
        <v>1</v>
      </c>
      <c r="N176" s="107">
        <v>911</v>
      </c>
      <c r="O176" s="28">
        <f t="shared" si="142"/>
        <v>912</v>
      </c>
      <c r="P176" s="45">
        <f t="shared" si="143"/>
        <v>0.0010964912280701754</v>
      </c>
      <c r="R176" s="107">
        <v>3</v>
      </c>
      <c r="S176" s="107">
        <v>734</v>
      </c>
      <c r="T176" s="28">
        <f t="shared" si="144"/>
        <v>737</v>
      </c>
      <c r="U176" s="45">
        <f t="shared" si="145"/>
        <v>0.004070556309362279</v>
      </c>
      <c r="W176" s="107">
        <v>15</v>
      </c>
      <c r="X176" s="107">
        <v>795</v>
      </c>
      <c r="Y176" s="28">
        <f t="shared" si="146"/>
        <v>810</v>
      </c>
      <c r="Z176" s="45">
        <f t="shared" si="147"/>
        <v>0.018518518518518517</v>
      </c>
      <c r="AB176" s="107">
        <v>7</v>
      </c>
      <c r="AC176" s="107">
        <v>737</v>
      </c>
      <c r="AD176" s="28">
        <f t="shared" si="148"/>
        <v>744</v>
      </c>
      <c r="AE176" s="45">
        <f t="shared" si="149"/>
        <v>0.009408602150537635</v>
      </c>
      <c r="AG176" s="107">
        <v>3</v>
      </c>
      <c r="AH176" s="107">
        <v>740</v>
      </c>
      <c r="AI176" s="28">
        <f t="shared" si="150"/>
        <v>743</v>
      </c>
      <c r="AJ176" s="45">
        <f t="shared" si="151"/>
        <v>0.004037685060565276</v>
      </c>
      <c r="AL176" s="107">
        <v>2</v>
      </c>
      <c r="AM176" s="107">
        <v>746</v>
      </c>
      <c r="AN176" s="28">
        <f t="shared" si="152"/>
        <v>748</v>
      </c>
      <c r="AO176" s="45">
        <f t="shared" si="153"/>
        <v>0.00267379679144385</v>
      </c>
      <c r="AP176" s="76"/>
      <c r="AQ176" s="107">
        <v>3</v>
      </c>
      <c r="AR176" s="107">
        <v>701</v>
      </c>
      <c r="AS176" s="28">
        <f t="shared" si="154"/>
        <v>704</v>
      </c>
      <c r="AT176" s="45">
        <f t="shared" si="155"/>
        <v>0.004261363636363636</v>
      </c>
      <c r="AU176" s="76"/>
      <c r="AV176" s="107">
        <v>6</v>
      </c>
      <c r="AW176" s="107">
        <v>1016</v>
      </c>
      <c r="AX176" s="28">
        <f t="shared" si="156"/>
        <v>1022</v>
      </c>
      <c r="AY176" s="45">
        <f t="shared" si="157"/>
        <v>0.005870841487279843</v>
      </c>
      <c r="AZ176" s="76"/>
      <c r="BA176" s="107">
        <v>6</v>
      </c>
      <c r="BB176" s="107">
        <v>1153</v>
      </c>
      <c r="BC176" s="28">
        <f t="shared" si="158"/>
        <v>1159</v>
      </c>
      <c r="BD176" s="45">
        <f t="shared" si="159"/>
        <v>0.005176876617773943</v>
      </c>
      <c r="BE176" s="76"/>
      <c r="BF176" s="107">
        <v>10</v>
      </c>
      <c r="BG176" s="107">
        <v>1087</v>
      </c>
      <c r="BH176" s="28">
        <f t="shared" si="160"/>
        <v>1097</v>
      </c>
      <c r="BI176" s="45">
        <f t="shared" si="161"/>
        <v>0.009115770282588878</v>
      </c>
      <c r="BJ176" s="121"/>
      <c r="BL176" s="199">
        <f ca="1" t="shared" si="167"/>
        <v>69</v>
      </c>
      <c r="BM176" s="181">
        <f ca="1" t="shared" si="167"/>
        <v>9863</v>
      </c>
      <c r="BN176" s="28">
        <f t="shared" si="163"/>
        <v>9932</v>
      </c>
      <c r="BO176" s="45">
        <f t="shared" si="164"/>
        <v>0.006947241240434957</v>
      </c>
      <c r="BP176" s="151"/>
      <c r="BR176" s="61">
        <f t="shared" si="165"/>
      </c>
    </row>
    <row r="177" spans="2:70" ht="12" customHeight="1">
      <c r="B177" s="43" t="s">
        <v>135</v>
      </c>
      <c r="C177" s="107">
        <v>14</v>
      </c>
      <c r="D177" s="107">
        <v>19</v>
      </c>
      <c r="E177" s="28">
        <f t="shared" si="138"/>
        <v>33</v>
      </c>
      <c r="F177" s="45">
        <f t="shared" si="139"/>
        <v>0.42424242424242425</v>
      </c>
      <c r="H177" s="107">
        <v>19</v>
      </c>
      <c r="I177" s="107">
        <v>29</v>
      </c>
      <c r="J177" s="28">
        <f t="shared" si="140"/>
        <v>48</v>
      </c>
      <c r="K177" s="45">
        <f t="shared" si="141"/>
        <v>0.3958333333333333</v>
      </c>
      <c r="M177" s="107">
        <v>20</v>
      </c>
      <c r="N177" s="107">
        <v>46</v>
      </c>
      <c r="O177" s="28">
        <f t="shared" si="142"/>
        <v>66</v>
      </c>
      <c r="P177" s="45">
        <f t="shared" si="143"/>
        <v>0.30303030303030304</v>
      </c>
      <c r="R177" s="107">
        <v>6</v>
      </c>
      <c r="S177" s="107">
        <v>40</v>
      </c>
      <c r="T177" s="28">
        <f t="shared" si="144"/>
        <v>46</v>
      </c>
      <c r="U177" s="45">
        <f t="shared" si="145"/>
        <v>0.13043478260869565</v>
      </c>
      <c r="W177" s="107">
        <v>12</v>
      </c>
      <c r="X177" s="107">
        <v>16</v>
      </c>
      <c r="Y177" s="28">
        <f t="shared" si="146"/>
        <v>28</v>
      </c>
      <c r="Z177" s="45">
        <f t="shared" si="147"/>
        <v>0.42857142857142855</v>
      </c>
      <c r="AB177" s="107">
        <v>12</v>
      </c>
      <c r="AC177" s="107">
        <v>24</v>
      </c>
      <c r="AD177" s="28">
        <f t="shared" si="148"/>
        <v>36</v>
      </c>
      <c r="AE177" s="45">
        <f t="shared" si="149"/>
        <v>0.3333333333333333</v>
      </c>
      <c r="AG177" s="107">
        <v>3</v>
      </c>
      <c r="AH177" s="107">
        <v>28</v>
      </c>
      <c r="AI177" s="28">
        <f t="shared" si="150"/>
        <v>31</v>
      </c>
      <c r="AJ177" s="45">
        <f t="shared" si="151"/>
        <v>0.0967741935483871</v>
      </c>
      <c r="AL177" s="107">
        <v>7</v>
      </c>
      <c r="AM177" s="107">
        <v>18</v>
      </c>
      <c r="AN177" s="28">
        <f t="shared" si="152"/>
        <v>25</v>
      </c>
      <c r="AO177" s="45">
        <f t="shared" si="153"/>
        <v>0.28</v>
      </c>
      <c r="AP177" s="76"/>
      <c r="AQ177" s="107">
        <v>11</v>
      </c>
      <c r="AR177" s="107">
        <v>21</v>
      </c>
      <c r="AS177" s="28">
        <f t="shared" si="154"/>
        <v>32</v>
      </c>
      <c r="AT177" s="45">
        <f t="shared" si="155"/>
        <v>0.34375</v>
      </c>
      <c r="AU177" s="76"/>
      <c r="AV177" s="107">
        <v>9</v>
      </c>
      <c r="AW177" s="107">
        <v>7</v>
      </c>
      <c r="AX177" s="28">
        <f t="shared" si="156"/>
        <v>16</v>
      </c>
      <c r="AY177" s="45">
        <f t="shared" si="157"/>
        <v>0.5625</v>
      </c>
      <c r="AZ177" s="76"/>
      <c r="BA177" s="107">
        <v>12</v>
      </c>
      <c r="BB177" s="107">
        <v>21</v>
      </c>
      <c r="BC177" s="28">
        <f t="shared" si="158"/>
        <v>33</v>
      </c>
      <c r="BD177" s="45">
        <f t="shared" si="159"/>
        <v>0.36363636363636365</v>
      </c>
      <c r="BE177" s="76"/>
      <c r="BF177" s="107">
        <v>8</v>
      </c>
      <c r="BG177" s="107">
        <v>16</v>
      </c>
      <c r="BH177" s="28">
        <f t="shared" si="160"/>
        <v>24</v>
      </c>
      <c r="BI177" s="45">
        <f t="shared" si="161"/>
        <v>0.3333333333333333</v>
      </c>
      <c r="BJ177" s="121"/>
      <c r="BL177" s="199">
        <f ca="1" t="shared" si="167"/>
        <v>133</v>
      </c>
      <c r="BM177" s="181">
        <f ca="1" t="shared" si="167"/>
        <v>285</v>
      </c>
      <c r="BN177" s="28">
        <f t="shared" si="163"/>
        <v>418</v>
      </c>
      <c r="BO177" s="45">
        <f t="shared" si="164"/>
        <v>0.3181818181818182</v>
      </c>
      <c r="BP177" s="151"/>
      <c r="BR177" s="61">
        <f t="shared" si="165"/>
      </c>
    </row>
    <row r="178" spans="2:70" ht="12" customHeight="1">
      <c r="B178" s="43" t="s">
        <v>201</v>
      </c>
      <c r="C178" s="107" t="s">
        <v>272</v>
      </c>
      <c r="D178" s="107">
        <v>0</v>
      </c>
      <c r="E178" s="28">
        <f t="shared" si="138"/>
        <v>0</v>
      </c>
      <c r="F178" s="45" t="str">
        <f t="shared" si="139"/>
        <v>n. a.</v>
      </c>
      <c r="H178" s="107">
        <v>0</v>
      </c>
      <c r="I178" s="107">
        <v>1</v>
      </c>
      <c r="J178" s="28">
        <f t="shared" si="140"/>
        <v>1</v>
      </c>
      <c r="K178" s="45">
        <f t="shared" si="141"/>
        <v>0</v>
      </c>
      <c r="M178" s="107">
        <v>0</v>
      </c>
      <c r="N178" s="107">
        <v>1</v>
      </c>
      <c r="O178" s="28">
        <f t="shared" si="142"/>
        <v>1</v>
      </c>
      <c r="P178" s="45">
        <f t="shared" si="143"/>
        <v>0</v>
      </c>
      <c r="R178" s="107">
        <v>0</v>
      </c>
      <c r="S178" s="107">
        <v>0</v>
      </c>
      <c r="T178" s="28">
        <f t="shared" si="144"/>
        <v>0</v>
      </c>
      <c r="U178" s="45" t="str">
        <f t="shared" si="145"/>
        <v>n. a.</v>
      </c>
      <c r="W178" s="107">
        <v>0</v>
      </c>
      <c r="X178" s="107">
        <v>0</v>
      </c>
      <c r="Y178" s="28">
        <f t="shared" si="146"/>
        <v>0</v>
      </c>
      <c r="Z178" s="45" t="str">
        <f t="shared" si="147"/>
        <v>n. a.</v>
      </c>
      <c r="AB178" s="107">
        <v>0</v>
      </c>
      <c r="AC178" s="107">
        <v>0</v>
      </c>
      <c r="AD178" s="28">
        <f t="shared" si="148"/>
        <v>0</v>
      </c>
      <c r="AE178" s="45" t="str">
        <f t="shared" si="149"/>
        <v>n. a.</v>
      </c>
      <c r="AG178" s="107">
        <v>0</v>
      </c>
      <c r="AH178" s="107">
        <v>0</v>
      </c>
      <c r="AI178" s="28">
        <f t="shared" si="150"/>
        <v>0</v>
      </c>
      <c r="AJ178" s="45" t="str">
        <f t="shared" si="151"/>
        <v>n. a.</v>
      </c>
      <c r="AL178" s="107">
        <v>0</v>
      </c>
      <c r="AM178" s="107">
        <v>0</v>
      </c>
      <c r="AN178" s="28">
        <f t="shared" si="152"/>
        <v>0</v>
      </c>
      <c r="AO178" s="45" t="str">
        <f t="shared" si="153"/>
        <v>n. a.</v>
      </c>
      <c r="AP178" s="76"/>
      <c r="AQ178" s="107">
        <v>0</v>
      </c>
      <c r="AR178" s="107">
        <v>0</v>
      </c>
      <c r="AS178" s="28">
        <f t="shared" si="154"/>
        <v>0</v>
      </c>
      <c r="AT178" s="45" t="str">
        <f t="shared" si="155"/>
        <v>n. a.</v>
      </c>
      <c r="AU178" s="76"/>
      <c r="AV178" s="107">
        <v>0</v>
      </c>
      <c r="AW178" s="107">
        <v>0</v>
      </c>
      <c r="AX178" s="28">
        <f t="shared" si="156"/>
        <v>0</v>
      </c>
      <c r="AY178" s="45" t="str">
        <f t="shared" si="157"/>
        <v>n. a.</v>
      </c>
      <c r="AZ178" s="76"/>
      <c r="BA178" s="107">
        <v>0</v>
      </c>
      <c r="BB178" s="107">
        <v>0</v>
      </c>
      <c r="BC178" s="28">
        <f t="shared" si="158"/>
        <v>0</v>
      </c>
      <c r="BD178" s="45" t="str">
        <f t="shared" si="159"/>
        <v>n. a.</v>
      </c>
      <c r="BE178" s="76"/>
      <c r="BF178" s="107">
        <v>0</v>
      </c>
      <c r="BG178" s="107">
        <v>0</v>
      </c>
      <c r="BH178" s="28">
        <f t="shared" si="160"/>
        <v>0</v>
      </c>
      <c r="BI178" s="45" t="str">
        <f t="shared" si="161"/>
        <v>n. a.</v>
      </c>
      <c r="BJ178" s="121"/>
      <c r="BL178" s="199">
        <f ca="1" t="shared" si="167"/>
        <v>0</v>
      </c>
      <c r="BM178" s="181">
        <f ca="1" t="shared" si="167"/>
        <v>2</v>
      </c>
      <c r="BN178" s="28">
        <f t="shared" si="163"/>
        <v>2</v>
      </c>
      <c r="BO178" s="45">
        <f t="shared" si="164"/>
        <v>0</v>
      </c>
      <c r="BP178" s="151"/>
      <c r="BR178" s="61">
        <f t="shared" si="165"/>
      </c>
    </row>
    <row r="179" spans="2:70" ht="12" customHeight="1">
      <c r="B179" s="43" t="s">
        <v>136</v>
      </c>
      <c r="C179" s="107" t="s">
        <v>272</v>
      </c>
      <c r="D179" s="107">
        <v>23</v>
      </c>
      <c r="E179" s="28">
        <f t="shared" si="138"/>
        <v>23</v>
      </c>
      <c r="F179" s="45" t="str">
        <f t="shared" si="139"/>
        <v>n. a.</v>
      </c>
      <c r="H179" s="107">
        <v>1</v>
      </c>
      <c r="I179" s="107">
        <v>12</v>
      </c>
      <c r="J179" s="28">
        <f t="shared" si="140"/>
        <v>13</v>
      </c>
      <c r="K179" s="45">
        <f t="shared" si="141"/>
        <v>0.07692307692307693</v>
      </c>
      <c r="M179" s="107">
        <v>0</v>
      </c>
      <c r="N179" s="107">
        <v>10</v>
      </c>
      <c r="O179" s="28">
        <f t="shared" si="142"/>
        <v>10</v>
      </c>
      <c r="P179" s="45">
        <f t="shared" si="143"/>
        <v>0</v>
      </c>
      <c r="R179" s="107">
        <v>0</v>
      </c>
      <c r="S179" s="107">
        <v>6</v>
      </c>
      <c r="T179" s="28">
        <f t="shared" si="144"/>
        <v>6</v>
      </c>
      <c r="U179" s="45">
        <f t="shared" si="145"/>
        <v>0</v>
      </c>
      <c r="W179" s="107">
        <v>0</v>
      </c>
      <c r="X179" s="107">
        <v>10</v>
      </c>
      <c r="Y179" s="28">
        <f t="shared" si="146"/>
        <v>10</v>
      </c>
      <c r="Z179" s="45">
        <f t="shared" si="147"/>
        <v>0</v>
      </c>
      <c r="AB179" s="107">
        <v>2</v>
      </c>
      <c r="AC179" s="107">
        <v>15</v>
      </c>
      <c r="AD179" s="28">
        <f t="shared" si="148"/>
        <v>17</v>
      </c>
      <c r="AE179" s="45">
        <f t="shared" si="149"/>
        <v>0.11764705882352941</v>
      </c>
      <c r="AG179" s="107">
        <v>0</v>
      </c>
      <c r="AH179" s="107">
        <v>11</v>
      </c>
      <c r="AI179" s="28">
        <f t="shared" si="150"/>
        <v>11</v>
      </c>
      <c r="AJ179" s="45">
        <f t="shared" si="151"/>
        <v>0</v>
      </c>
      <c r="AL179" s="107">
        <v>0</v>
      </c>
      <c r="AM179" s="107">
        <v>7</v>
      </c>
      <c r="AN179" s="28">
        <f t="shared" si="152"/>
        <v>7</v>
      </c>
      <c r="AO179" s="45">
        <f t="shared" si="153"/>
        <v>0</v>
      </c>
      <c r="AP179" s="76"/>
      <c r="AQ179" s="107">
        <v>0</v>
      </c>
      <c r="AR179" s="107">
        <v>12</v>
      </c>
      <c r="AS179" s="28">
        <f t="shared" si="154"/>
        <v>12</v>
      </c>
      <c r="AT179" s="45">
        <f t="shared" si="155"/>
        <v>0</v>
      </c>
      <c r="AU179" s="76"/>
      <c r="AV179" s="107">
        <v>2</v>
      </c>
      <c r="AW179" s="107">
        <v>1</v>
      </c>
      <c r="AX179" s="28">
        <f t="shared" si="156"/>
        <v>3</v>
      </c>
      <c r="AY179" s="45">
        <f t="shared" si="157"/>
        <v>0.6666666666666666</v>
      </c>
      <c r="AZ179" s="76"/>
      <c r="BA179" s="107">
        <v>1</v>
      </c>
      <c r="BB179" s="107">
        <v>17</v>
      </c>
      <c r="BC179" s="28">
        <f t="shared" si="158"/>
        <v>18</v>
      </c>
      <c r="BD179" s="45">
        <f t="shared" si="159"/>
        <v>0.05555555555555555</v>
      </c>
      <c r="BE179" s="76"/>
      <c r="BF179" s="107">
        <v>0</v>
      </c>
      <c r="BG179" s="107">
        <v>12</v>
      </c>
      <c r="BH179" s="28">
        <f t="shared" si="160"/>
        <v>12</v>
      </c>
      <c r="BI179" s="45">
        <f t="shared" si="161"/>
        <v>0</v>
      </c>
      <c r="BJ179" s="121"/>
      <c r="BL179" s="199">
        <f ca="1" t="shared" si="167"/>
        <v>6</v>
      </c>
      <c r="BM179" s="181">
        <f ca="1" t="shared" si="167"/>
        <v>136</v>
      </c>
      <c r="BN179" s="28">
        <f t="shared" si="163"/>
        <v>142</v>
      </c>
      <c r="BO179" s="45">
        <f t="shared" si="164"/>
        <v>0.04225352112676056</v>
      </c>
      <c r="BP179" s="151"/>
      <c r="BR179" s="61">
        <f t="shared" si="165"/>
      </c>
    </row>
    <row r="180" spans="2:70" ht="12" customHeight="1">
      <c r="B180" s="43" t="s">
        <v>49</v>
      </c>
      <c r="C180" s="107">
        <v>317</v>
      </c>
      <c r="D180" s="107">
        <v>3798</v>
      </c>
      <c r="E180" s="28">
        <f t="shared" si="138"/>
        <v>4115</v>
      </c>
      <c r="F180" s="45">
        <f t="shared" si="139"/>
        <v>0.07703523693803159</v>
      </c>
      <c r="H180" s="107">
        <v>222</v>
      </c>
      <c r="I180" s="107">
        <v>3335</v>
      </c>
      <c r="J180" s="28">
        <f t="shared" si="140"/>
        <v>3557</v>
      </c>
      <c r="K180" s="45">
        <f t="shared" si="141"/>
        <v>0.06241214506606691</v>
      </c>
      <c r="M180" s="107">
        <v>268</v>
      </c>
      <c r="N180" s="107">
        <v>4319</v>
      </c>
      <c r="O180" s="28">
        <f t="shared" si="142"/>
        <v>4587</v>
      </c>
      <c r="P180" s="45">
        <f t="shared" si="143"/>
        <v>0.05842598648354044</v>
      </c>
      <c r="R180" s="107">
        <v>769</v>
      </c>
      <c r="S180" s="107">
        <v>4261</v>
      </c>
      <c r="T180" s="28">
        <f t="shared" si="144"/>
        <v>5030</v>
      </c>
      <c r="U180" s="45">
        <f t="shared" si="145"/>
        <v>0.15288270377733598</v>
      </c>
      <c r="W180" s="107">
        <v>908</v>
      </c>
      <c r="X180" s="107">
        <v>3290</v>
      </c>
      <c r="Y180" s="28">
        <f t="shared" si="146"/>
        <v>4198</v>
      </c>
      <c r="Z180" s="45">
        <f t="shared" si="147"/>
        <v>0.2162934730824202</v>
      </c>
      <c r="AB180" s="107">
        <v>345</v>
      </c>
      <c r="AC180" s="107">
        <v>2323</v>
      </c>
      <c r="AD180" s="28">
        <f t="shared" si="148"/>
        <v>2668</v>
      </c>
      <c r="AE180" s="45">
        <f t="shared" si="149"/>
        <v>0.12931034482758622</v>
      </c>
      <c r="AG180" s="107">
        <v>384</v>
      </c>
      <c r="AH180" s="107">
        <v>1879</v>
      </c>
      <c r="AI180" s="28">
        <f t="shared" si="150"/>
        <v>2263</v>
      </c>
      <c r="AJ180" s="45">
        <f t="shared" si="151"/>
        <v>0.16968625718073355</v>
      </c>
      <c r="AL180" s="107">
        <v>595</v>
      </c>
      <c r="AM180" s="107">
        <v>1945</v>
      </c>
      <c r="AN180" s="28">
        <f t="shared" si="152"/>
        <v>2540</v>
      </c>
      <c r="AO180" s="45">
        <f t="shared" si="153"/>
        <v>0.234251968503937</v>
      </c>
      <c r="AP180" s="76"/>
      <c r="AQ180" s="107">
        <v>750</v>
      </c>
      <c r="AR180" s="107">
        <v>2071</v>
      </c>
      <c r="AS180" s="28">
        <f t="shared" si="154"/>
        <v>2821</v>
      </c>
      <c r="AT180" s="45">
        <f t="shared" si="155"/>
        <v>0.26586316908897556</v>
      </c>
      <c r="AU180" s="76"/>
      <c r="AV180" s="107">
        <v>285</v>
      </c>
      <c r="AW180" s="107">
        <v>2832</v>
      </c>
      <c r="AX180" s="28">
        <f t="shared" si="156"/>
        <v>3117</v>
      </c>
      <c r="AY180" s="45">
        <f t="shared" si="157"/>
        <v>0.09143407122232916</v>
      </c>
      <c r="AZ180" s="76"/>
      <c r="BA180" s="107">
        <v>238</v>
      </c>
      <c r="BB180" s="107">
        <v>4033</v>
      </c>
      <c r="BC180" s="28">
        <f t="shared" si="158"/>
        <v>4271</v>
      </c>
      <c r="BD180" s="45">
        <f t="shared" si="159"/>
        <v>0.05572465464762351</v>
      </c>
      <c r="BE180" s="76"/>
      <c r="BF180" s="107">
        <v>172</v>
      </c>
      <c r="BG180" s="107">
        <v>3727</v>
      </c>
      <c r="BH180" s="28">
        <f t="shared" si="160"/>
        <v>3899</v>
      </c>
      <c r="BI180" s="45">
        <f t="shared" si="161"/>
        <v>0.04411387535265453</v>
      </c>
      <c r="BJ180" s="121"/>
      <c r="BL180" s="199">
        <f ca="1" t="shared" si="167"/>
        <v>5253</v>
      </c>
      <c r="BM180" s="181">
        <f ca="1" t="shared" si="167"/>
        <v>37813</v>
      </c>
      <c r="BN180" s="28">
        <f t="shared" si="163"/>
        <v>43066</v>
      </c>
      <c r="BO180" s="45">
        <f t="shared" si="164"/>
        <v>0.12197557237728138</v>
      </c>
      <c r="BP180" s="151"/>
      <c r="BR180" s="61">
        <f t="shared" si="165"/>
      </c>
    </row>
    <row r="181" spans="2:70" ht="12" customHeight="1">
      <c r="B181" s="43" t="s">
        <v>137</v>
      </c>
      <c r="C181" s="107">
        <v>55</v>
      </c>
      <c r="D181" s="107">
        <v>332</v>
      </c>
      <c r="E181" s="28">
        <f t="shared" si="138"/>
        <v>387</v>
      </c>
      <c r="F181" s="45">
        <f t="shared" si="139"/>
        <v>0.1421188630490956</v>
      </c>
      <c r="H181" s="107">
        <v>47</v>
      </c>
      <c r="I181" s="107">
        <v>261</v>
      </c>
      <c r="J181" s="28">
        <f t="shared" si="140"/>
        <v>308</v>
      </c>
      <c r="K181" s="45">
        <f t="shared" si="141"/>
        <v>0.1525974025974026</v>
      </c>
      <c r="M181" s="107">
        <v>31</v>
      </c>
      <c r="N181" s="107">
        <v>234</v>
      </c>
      <c r="O181" s="28">
        <f t="shared" si="142"/>
        <v>265</v>
      </c>
      <c r="P181" s="45">
        <f t="shared" si="143"/>
        <v>0.1169811320754717</v>
      </c>
      <c r="R181" s="107">
        <v>79</v>
      </c>
      <c r="S181" s="107">
        <v>208</v>
      </c>
      <c r="T181" s="28">
        <f t="shared" si="144"/>
        <v>287</v>
      </c>
      <c r="U181" s="45">
        <f t="shared" si="145"/>
        <v>0.27526132404181186</v>
      </c>
      <c r="W181" s="107">
        <v>62</v>
      </c>
      <c r="X181" s="107">
        <v>192</v>
      </c>
      <c r="Y181" s="28">
        <f t="shared" si="146"/>
        <v>254</v>
      </c>
      <c r="Z181" s="45">
        <f t="shared" si="147"/>
        <v>0.2440944881889764</v>
      </c>
      <c r="AB181" s="107">
        <v>37</v>
      </c>
      <c r="AC181" s="107">
        <v>115</v>
      </c>
      <c r="AD181" s="28">
        <f t="shared" si="148"/>
        <v>152</v>
      </c>
      <c r="AE181" s="45">
        <f t="shared" si="149"/>
        <v>0.24342105263157895</v>
      </c>
      <c r="AG181" s="107">
        <v>29</v>
      </c>
      <c r="AH181" s="107">
        <v>139</v>
      </c>
      <c r="AI181" s="28">
        <f t="shared" si="150"/>
        <v>168</v>
      </c>
      <c r="AJ181" s="45">
        <f t="shared" si="151"/>
        <v>0.17261904761904762</v>
      </c>
      <c r="AL181" s="107">
        <v>59</v>
      </c>
      <c r="AM181" s="107">
        <v>108</v>
      </c>
      <c r="AN181" s="28">
        <f t="shared" si="152"/>
        <v>167</v>
      </c>
      <c r="AO181" s="45">
        <f t="shared" si="153"/>
        <v>0.3532934131736527</v>
      </c>
      <c r="AP181" s="76"/>
      <c r="AQ181" s="107">
        <v>51</v>
      </c>
      <c r="AR181" s="107">
        <v>116</v>
      </c>
      <c r="AS181" s="28">
        <f t="shared" si="154"/>
        <v>167</v>
      </c>
      <c r="AT181" s="45">
        <f t="shared" si="155"/>
        <v>0.30538922155688625</v>
      </c>
      <c r="AU181" s="76"/>
      <c r="AV181" s="107">
        <v>18</v>
      </c>
      <c r="AW181" s="107">
        <v>108</v>
      </c>
      <c r="AX181" s="28">
        <f t="shared" si="156"/>
        <v>126</v>
      </c>
      <c r="AY181" s="45">
        <f t="shared" si="157"/>
        <v>0.14285714285714285</v>
      </c>
      <c r="AZ181" s="76"/>
      <c r="BA181" s="107">
        <v>5</v>
      </c>
      <c r="BB181" s="107">
        <v>151</v>
      </c>
      <c r="BC181" s="28">
        <f t="shared" si="158"/>
        <v>156</v>
      </c>
      <c r="BD181" s="45">
        <f t="shared" si="159"/>
        <v>0.03205128205128205</v>
      </c>
      <c r="BE181" s="76"/>
      <c r="BF181" s="107">
        <v>28</v>
      </c>
      <c r="BG181" s="107">
        <v>221</v>
      </c>
      <c r="BH181" s="28">
        <f t="shared" si="160"/>
        <v>249</v>
      </c>
      <c r="BI181" s="45">
        <f t="shared" si="161"/>
        <v>0.11244979919678715</v>
      </c>
      <c r="BJ181" s="121"/>
      <c r="BL181" s="199">
        <f ca="1" t="shared" si="167"/>
        <v>501</v>
      </c>
      <c r="BM181" s="181">
        <f ca="1" t="shared" si="167"/>
        <v>2185</v>
      </c>
      <c r="BN181" s="28">
        <f t="shared" si="163"/>
        <v>2686</v>
      </c>
      <c r="BO181" s="45">
        <f t="shared" si="164"/>
        <v>0.18652271034996276</v>
      </c>
      <c r="BP181" s="151"/>
      <c r="BR181" s="61">
        <f t="shared" si="165"/>
      </c>
    </row>
    <row r="182" spans="2:70" ht="12" customHeight="1">
      <c r="B182" s="43" t="s">
        <v>138</v>
      </c>
      <c r="C182" s="107">
        <v>103</v>
      </c>
      <c r="D182" s="107">
        <v>555</v>
      </c>
      <c r="E182" s="28">
        <f t="shared" si="138"/>
        <v>658</v>
      </c>
      <c r="F182" s="45">
        <f t="shared" si="139"/>
        <v>0.15653495440729484</v>
      </c>
      <c r="H182" s="107">
        <v>66</v>
      </c>
      <c r="I182" s="107">
        <v>364</v>
      </c>
      <c r="J182" s="28">
        <f t="shared" si="140"/>
        <v>430</v>
      </c>
      <c r="K182" s="45">
        <f t="shared" si="141"/>
        <v>0.15348837209302327</v>
      </c>
      <c r="M182" s="107">
        <v>125</v>
      </c>
      <c r="N182" s="107">
        <v>646</v>
      </c>
      <c r="O182" s="28">
        <f t="shared" si="142"/>
        <v>771</v>
      </c>
      <c r="P182" s="45">
        <f t="shared" si="143"/>
        <v>0.1621271076523995</v>
      </c>
      <c r="R182" s="107">
        <v>101</v>
      </c>
      <c r="S182" s="107">
        <v>659</v>
      </c>
      <c r="T182" s="28">
        <f t="shared" si="144"/>
        <v>760</v>
      </c>
      <c r="U182" s="45">
        <f t="shared" si="145"/>
        <v>0.13289473684210526</v>
      </c>
      <c r="W182" s="107">
        <v>85</v>
      </c>
      <c r="X182" s="107">
        <v>1049</v>
      </c>
      <c r="Y182" s="28">
        <f t="shared" si="146"/>
        <v>1134</v>
      </c>
      <c r="Z182" s="45">
        <f t="shared" si="147"/>
        <v>0.07495590828924162</v>
      </c>
      <c r="AB182" s="107">
        <v>109</v>
      </c>
      <c r="AC182" s="107">
        <v>858</v>
      </c>
      <c r="AD182" s="28">
        <f t="shared" si="148"/>
        <v>967</v>
      </c>
      <c r="AE182" s="45">
        <f t="shared" si="149"/>
        <v>0.11271975180972078</v>
      </c>
      <c r="AG182" s="107">
        <v>22</v>
      </c>
      <c r="AH182" s="107">
        <v>824</v>
      </c>
      <c r="AI182" s="28">
        <f t="shared" si="150"/>
        <v>846</v>
      </c>
      <c r="AJ182" s="45">
        <f t="shared" si="151"/>
        <v>0.026004728132387706</v>
      </c>
      <c r="AL182" s="107">
        <v>27</v>
      </c>
      <c r="AM182" s="107">
        <v>663</v>
      </c>
      <c r="AN182" s="28">
        <f t="shared" si="152"/>
        <v>690</v>
      </c>
      <c r="AO182" s="45">
        <f t="shared" si="153"/>
        <v>0.0391304347826087</v>
      </c>
      <c r="AP182" s="76"/>
      <c r="AQ182" s="107">
        <v>25</v>
      </c>
      <c r="AR182" s="107">
        <v>471</v>
      </c>
      <c r="AS182" s="28">
        <f t="shared" si="154"/>
        <v>496</v>
      </c>
      <c r="AT182" s="45">
        <f t="shared" si="155"/>
        <v>0.05040322580645161</v>
      </c>
      <c r="AU182" s="76"/>
      <c r="AV182" s="107">
        <v>22</v>
      </c>
      <c r="AW182" s="107">
        <v>566</v>
      </c>
      <c r="AX182" s="28">
        <f t="shared" si="156"/>
        <v>588</v>
      </c>
      <c r="AY182" s="45">
        <f t="shared" si="157"/>
        <v>0.03741496598639456</v>
      </c>
      <c r="AZ182" s="76"/>
      <c r="BA182" s="107">
        <v>30</v>
      </c>
      <c r="BB182" s="107">
        <v>536</v>
      </c>
      <c r="BC182" s="28">
        <f t="shared" si="158"/>
        <v>566</v>
      </c>
      <c r="BD182" s="45">
        <f t="shared" si="159"/>
        <v>0.053003533568904596</v>
      </c>
      <c r="BE182" s="76"/>
      <c r="BF182" s="107">
        <v>33</v>
      </c>
      <c r="BG182" s="107">
        <v>627</v>
      </c>
      <c r="BH182" s="28">
        <f t="shared" si="160"/>
        <v>660</v>
      </c>
      <c r="BI182" s="45">
        <f t="shared" si="161"/>
        <v>0.05</v>
      </c>
      <c r="BJ182" s="121"/>
      <c r="BL182" s="199">
        <f ca="1" t="shared" si="167"/>
        <v>748</v>
      </c>
      <c r="BM182" s="181">
        <f ca="1" t="shared" si="167"/>
        <v>7818</v>
      </c>
      <c r="BN182" s="28">
        <f t="shared" si="163"/>
        <v>8566</v>
      </c>
      <c r="BO182" s="45">
        <f t="shared" si="164"/>
        <v>0.0873219705813682</v>
      </c>
      <c r="BP182" s="151"/>
      <c r="BR182" s="61">
        <f t="shared" si="165"/>
      </c>
    </row>
    <row r="183" spans="2:70" ht="12" customHeight="1">
      <c r="B183" s="43" t="s">
        <v>189</v>
      </c>
      <c r="C183" s="107">
        <v>3</v>
      </c>
      <c r="D183" s="107">
        <v>14</v>
      </c>
      <c r="E183" s="28">
        <f t="shared" si="138"/>
        <v>17</v>
      </c>
      <c r="F183" s="45">
        <f t="shared" si="139"/>
        <v>0.17647058823529413</v>
      </c>
      <c r="H183" s="107">
        <v>3</v>
      </c>
      <c r="I183" s="107">
        <v>10</v>
      </c>
      <c r="J183" s="28">
        <f t="shared" si="140"/>
        <v>13</v>
      </c>
      <c r="K183" s="45">
        <f t="shared" si="141"/>
        <v>0.23076923076923078</v>
      </c>
      <c r="M183" s="107">
        <v>0</v>
      </c>
      <c r="N183" s="107">
        <v>16</v>
      </c>
      <c r="O183" s="28">
        <f t="shared" si="142"/>
        <v>16</v>
      </c>
      <c r="P183" s="45">
        <f t="shared" si="143"/>
        <v>0</v>
      </c>
      <c r="R183" s="107">
        <v>2</v>
      </c>
      <c r="S183" s="107">
        <v>13</v>
      </c>
      <c r="T183" s="28">
        <f t="shared" si="144"/>
        <v>15</v>
      </c>
      <c r="U183" s="45">
        <f t="shared" si="145"/>
        <v>0.13333333333333333</v>
      </c>
      <c r="W183" s="107">
        <v>0</v>
      </c>
      <c r="X183" s="107">
        <v>22</v>
      </c>
      <c r="Y183" s="28">
        <f t="shared" si="146"/>
        <v>22</v>
      </c>
      <c r="Z183" s="45">
        <f t="shared" si="147"/>
        <v>0</v>
      </c>
      <c r="AB183" s="107">
        <v>1</v>
      </c>
      <c r="AC183" s="107">
        <v>16</v>
      </c>
      <c r="AD183" s="28">
        <f t="shared" si="148"/>
        <v>17</v>
      </c>
      <c r="AE183" s="45">
        <f t="shared" si="149"/>
        <v>0.058823529411764705</v>
      </c>
      <c r="AG183" s="107">
        <v>0</v>
      </c>
      <c r="AH183" s="107">
        <v>17</v>
      </c>
      <c r="AI183" s="28">
        <f t="shared" si="150"/>
        <v>17</v>
      </c>
      <c r="AJ183" s="45">
        <f t="shared" si="151"/>
        <v>0</v>
      </c>
      <c r="AL183" s="107">
        <v>0</v>
      </c>
      <c r="AM183" s="107">
        <v>10</v>
      </c>
      <c r="AN183" s="28">
        <f t="shared" si="152"/>
        <v>10</v>
      </c>
      <c r="AO183" s="45">
        <f t="shared" si="153"/>
        <v>0</v>
      </c>
      <c r="AP183" s="76"/>
      <c r="AQ183" s="107">
        <v>2</v>
      </c>
      <c r="AR183" s="107">
        <v>13</v>
      </c>
      <c r="AS183" s="28">
        <f t="shared" si="154"/>
        <v>15</v>
      </c>
      <c r="AT183" s="45">
        <f t="shared" si="155"/>
        <v>0.13333333333333333</v>
      </c>
      <c r="AU183" s="76"/>
      <c r="AV183" s="107">
        <v>2</v>
      </c>
      <c r="AW183" s="107">
        <v>17</v>
      </c>
      <c r="AX183" s="28">
        <f t="shared" si="156"/>
        <v>19</v>
      </c>
      <c r="AY183" s="45">
        <f t="shared" si="157"/>
        <v>0.10526315789473684</v>
      </c>
      <c r="AZ183" s="76"/>
      <c r="BA183" s="107">
        <v>3</v>
      </c>
      <c r="BB183" s="107">
        <v>18</v>
      </c>
      <c r="BC183" s="28">
        <f t="shared" si="158"/>
        <v>21</v>
      </c>
      <c r="BD183" s="45">
        <f t="shared" si="159"/>
        <v>0.14285714285714285</v>
      </c>
      <c r="BE183" s="76"/>
      <c r="BF183" s="107">
        <v>1</v>
      </c>
      <c r="BG183" s="107">
        <v>25</v>
      </c>
      <c r="BH183" s="28">
        <f t="shared" si="160"/>
        <v>26</v>
      </c>
      <c r="BI183" s="45">
        <f t="shared" si="161"/>
        <v>0.038461538461538464</v>
      </c>
      <c r="BJ183" s="121"/>
      <c r="BL183" s="199">
        <f ca="1" t="shared" si="167"/>
        <v>17</v>
      </c>
      <c r="BM183" s="181">
        <f ca="1" t="shared" si="167"/>
        <v>191</v>
      </c>
      <c r="BN183" s="28">
        <f t="shared" si="163"/>
        <v>208</v>
      </c>
      <c r="BO183" s="45">
        <f t="shared" si="164"/>
        <v>0.08173076923076923</v>
      </c>
      <c r="BP183" s="151"/>
      <c r="BR183" s="61">
        <f t="shared" si="165"/>
      </c>
    </row>
    <row r="184" spans="2:70" ht="6" customHeight="1" thickBot="1">
      <c r="B184" s="53"/>
      <c r="C184" s="57"/>
      <c r="D184" s="58"/>
      <c r="E184" s="58"/>
      <c r="F184" s="58"/>
      <c r="G184" s="58"/>
      <c r="H184" s="57"/>
      <c r="I184" s="58"/>
      <c r="J184" s="58"/>
      <c r="K184" s="58"/>
      <c r="L184" s="58"/>
      <c r="M184" s="57"/>
      <c r="N184" s="58"/>
      <c r="O184" s="58"/>
      <c r="P184" s="58"/>
      <c r="Q184" s="58"/>
      <c r="R184" s="57"/>
      <c r="S184" s="58"/>
      <c r="T184" s="58"/>
      <c r="U184" s="58"/>
      <c r="V184" s="58"/>
      <c r="W184" s="57"/>
      <c r="X184" s="58"/>
      <c r="Y184" s="58"/>
      <c r="Z184" s="58"/>
      <c r="AA184" s="58"/>
      <c r="AB184" s="57"/>
      <c r="AC184" s="58"/>
      <c r="AD184" s="58"/>
      <c r="AE184" s="58"/>
      <c r="AF184" s="58"/>
      <c r="AG184" s="57"/>
      <c r="AH184" s="58"/>
      <c r="AI184" s="58"/>
      <c r="AJ184" s="58"/>
      <c r="AK184" s="58"/>
      <c r="AL184" s="57"/>
      <c r="AM184" s="58"/>
      <c r="AN184" s="58"/>
      <c r="AO184" s="58"/>
      <c r="AP184" s="58"/>
      <c r="AQ184" s="57"/>
      <c r="AR184" s="58"/>
      <c r="AS184" s="58"/>
      <c r="AT184" s="58"/>
      <c r="AU184" s="58"/>
      <c r="AV184" s="57"/>
      <c r="AW184" s="58"/>
      <c r="AX184" s="58"/>
      <c r="AY184" s="58"/>
      <c r="AZ184" s="58"/>
      <c r="BA184" s="57"/>
      <c r="BB184" s="58"/>
      <c r="BC184" s="58"/>
      <c r="BD184" s="58"/>
      <c r="BE184" s="58"/>
      <c r="BF184" s="57"/>
      <c r="BG184" s="58"/>
      <c r="BH184" s="58"/>
      <c r="BI184" s="58"/>
      <c r="BJ184" s="125"/>
      <c r="BL184" s="156"/>
      <c r="BM184" s="176"/>
      <c r="BN184" s="58"/>
      <c r="BO184" s="58"/>
      <c r="BP184" s="125"/>
      <c r="BR184" s="61">
        <f t="shared" si="165"/>
      </c>
    </row>
    <row r="185" spans="2:70" ht="12">
      <c r="B185" s="62"/>
      <c r="C185" s="63"/>
      <c r="F185" s="64"/>
      <c r="H185" s="63"/>
      <c r="K185" s="64"/>
      <c r="M185" s="63"/>
      <c r="P185" s="64"/>
      <c r="R185" s="63"/>
      <c r="U185" s="64"/>
      <c r="W185" s="63"/>
      <c r="Z185" s="64"/>
      <c r="AB185" s="63"/>
      <c r="AE185" s="64"/>
      <c r="AG185" s="63"/>
      <c r="AJ185" s="64"/>
      <c r="AL185" s="63"/>
      <c r="AO185" s="64"/>
      <c r="AQ185" s="63"/>
      <c r="AT185" s="64"/>
      <c r="AV185" s="63"/>
      <c r="AY185" s="64"/>
      <c r="BA185" s="63"/>
      <c r="BD185" s="64"/>
      <c r="BF185" s="63"/>
      <c r="BI185" s="64"/>
      <c r="BL185" s="63"/>
      <c r="BN185" s="61"/>
      <c r="BO185" s="64"/>
      <c r="BR185" s="61">
        <f t="shared" si="165"/>
      </c>
    </row>
    <row r="186" spans="2:70" ht="12">
      <c r="B186" s="66" t="s">
        <v>217</v>
      </c>
      <c r="F186" s="64"/>
      <c r="H186" s="68"/>
      <c r="K186" s="64"/>
      <c r="M186" s="68"/>
      <c r="P186" s="64"/>
      <c r="R186" s="68"/>
      <c r="U186" s="64"/>
      <c r="W186" s="68"/>
      <c r="Z186" s="64"/>
      <c r="AB186" s="68"/>
      <c r="AE186" s="64"/>
      <c r="AG186" s="68"/>
      <c r="AJ186" s="64"/>
      <c r="AL186" s="68"/>
      <c r="AO186" s="64"/>
      <c r="AQ186" s="68"/>
      <c r="AT186" s="64"/>
      <c r="AV186" s="68"/>
      <c r="AY186" s="64"/>
      <c r="BA186" s="68"/>
      <c r="BD186" s="64"/>
      <c r="BF186" s="68"/>
      <c r="BI186" s="64"/>
      <c r="BN186" s="61"/>
      <c r="BO186" s="64"/>
      <c r="BR186" s="61">
        <f t="shared" si="165"/>
      </c>
    </row>
    <row r="187" spans="2:70" ht="12">
      <c r="B187" s="69" t="s">
        <v>218</v>
      </c>
      <c r="F187" s="64"/>
      <c r="H187" s="68"/>
      <c r="K187" s="64"/>
      <c r="M187" s="68"/>
      <c r="P187" s="64"/>
      <c r="R187" s="68"/>
      <c r="U187" s="64"/>
      <c r="W187" s="68"/>
      <c r="Z187" s="64"/>
      <c r="AB187" s="68"/>
      <c r="AE187" s="64"/>
      <c r="AG187" s="68"/>
      <c r="AJ187" s="64"/>
      <c r="AL187" s="68"/>
      <c r="AO187" s="64"/>
      <c r="AQ187" s="68"/>
      <c r="AT187" s="64"/>
      <c r="AV187" s="68"/>
      <c r="AY187" s="64"/>
      <c r="BA187" s="68"/>
      <c r="BD187" s="64"/>
      <c r="BF187" s="68"/>
      <c r="BI187" s="64"/>
      <c r="BN187" s="61"/>
      <c r="BO187" s="64"/>
      <c r="BR187" s="61">
        <f t="shared" si="165"/>
      </c>
    </row>
    <row r="188" spans="3:70" ht="12">
      <c r="C188" s="71"/>
      <c r="D188" s="72"/>
      <c r="E188" s="72"/>
      <c r="F188" s="64"/>
      <c r="H188" s="71"/>
      <c r="I188" s="72"/>
      <c r="J188" s="72"/>
      <c r="K188" s="64"/>
      <c r="M188" s="71"/>
      <c r="N188" s="72"/>
      <c r="O188" s="72"/>
      <c r="P188" s="64"/>
      <c r="R188" s="71"/>
      <c r="S188" s="72"/>
      <c r="T188" s="72"/>
      <c r="U188" s="64"/>
      <c r="W188" s="71"/>
      <c r="X188" s="72"/>
      <c r="Y188" s="72"/>
      <c r="Z188" s="64"/>
      <c r="AB188" s="71"/>
      <c r="AC188" s="72"/>
      <c r="AD188" s="72"/>
      <c r="AE188" s="64"/>
      <c r="AG188" s="71"/>
      <c r="AH188" s="72"/>
      <c r="AI188" s="72"/>
      <c r="AJ188" s="64"/>
      <c r="AL188" s="71"/>
      <c r="AM188" s="72"/>
      <c r="AN188" s="72"/>
      <c r="AO188" s="64"/>
      <c r="AQ188" s="71"/>
      <c r="AR188" s="72"/>
      <c r="AS188" s="72"/>
      <c r="AT188" s="64"/>
      <c r="AV188" s="71"/>
      <c r="AW188" s="72"/>
      <c r="AX188" s="72"/>
      <c r="AY188" s="64"/>
      <c r="BA188" s="71"/>
      <c r="BB188" s="72"/>
      <c r="BC188" s="72"/>
      <c r="BD188" s="64"/>
      <c r="BF188" s="71"/>
      <c r="BG188" s="72"/>
      <c r="BH188" s="72"/>
      <c r="BI188" s="64"/>
      <c r="BL188" s="71"/>
      <c r="BM188" s="177"/>
      <c r="BN188" s="72"/>
      <c r="BO188" s="64"/>
      <c r="BR188" s="61">
        <f t="shared" si="165"/>
      </c>
    </row>
    <row r="189" spans="3:70" ht="6" customHeight="1">
      <c r="C189" s="71"/>
      <c r="D189" s="72"/>
      <c r="E189" s="72"/>
      <c r="F189" s="64"/>
      <c r="H189" s="71"/>
      <c r="I189" s="72"/>
      <c r="J189" s="72"/>
      <c r="K189" s="64"/>
      <c r="M189" s="71"/>
      <c r="N189" s="72"/>
      <c r="O189" s="72"/>
      <c r="P189" s="64"/>
      <c r="R189" s="71"/>
      <c r="S189" s="72"/>
      <c r="T189" s="72"/>
      <c r="U189" s="64"/>
      <c r="W189" s="71"/>
      <c r="X189" s="72"/>
      <c r="Y189" s="72"/>
      <c r="Z189" s="64"/>
      <c r="AB189" s="71"/>
      <c r="AC189" s="72"/>
      <c r="AD189" s="72"/>
      <c r="AE189" s="64"/>
      <c r="AG189" s="71"/>
      <c r="AH189" s="72"/>
      <c r="AI189" s="72"/>
      <c r="AJ189" s="64"/>
      <c r="AL189" s="71"/>
      <c r="AM189" s="72"/>
      <c r="AN189" s="72"/>
      <c r="AO189" s="64"/>
      <c r="AQ189" s="71"/>
      <c r="AR189" s="72"/>
      <c r="AS189" s="72"/>
      <c r="AT189" s="64"/>
      <c r="AV189" s="71"/>
      <c r="AW189" s="72"/>
      <c r="AX189" s="72"/>
      <c r="AY189" s="64"/>
      <c r="BA189" s="71"/>
      <c r="BB189" s="72"/>
      <c r="BC189" s="72"/>
      <c r="BD189" s="64"/>
      <c r="BF189" s="71"/>
      <c r="BG189" s="72"/>
      <c r="BH189" s="72"/>
      <c r="BI189" s="64"/>
      <c r="BL189" s="71"/>
      <c r="BM189" s="177"/>
      <c r="BN189" s="72"/>
      <c r="BO189" s="64"/>
      <c r="BR189" s="61">
        <f t="shared" si="165"/>
      </c>
    </row>
    <row r="190" spans="2:70" ht="54.75" customHeight="1">
      <c r="B190" s="187" t="str">
        <f>B2</f>
        <v>Eventos de personas extranjeras que fueron rechazadas por la autoridad migratoria mexicana, según continente y país de nacionalidad, 2023</v>
      </c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7"/>
      <c r="AT190" s="187"/>
      <c r="AU190" s="187"/>
      <c r="AV190" s="187"/>
      <c r="AW190" s="187"/>
      <c r="AX190" s="187"/>
      <c r="AY190" s="187"/>
      <c r="AZ190" s="187"/>
      <c r="BA190" s="187"/>
      <c r="BB190" s="187"/>
      <c r="BC190" s="187"/>
      <c r="BD190" s="187"/>
      <c r="BE190" s="187"/>
      <c r="BF190" s="187"/>
      <c r="BG190" s="187"/>
      <c r="BH190" s="187"/>
      <c r="BI190" s="187"/>
      <c r="BJ190" s="187"/>
      <c r="BL190" s="96"/>
      <c r="BN190" s="187"/>
      <c r="BO190" s="187"/>
      <c r="BP190" s="96"/>
      <c r="BR190" s="61">
        <f t="shared" si="165"/>
      </c>
    </row>
    <row r="191" spans="3:70" ht="6" customHeight="1">
      <c r="C191" s="71"/>
      <c r="D191" s="72"/>
      <c r="E191" s="72"/>
      <c r="F191" s="64"/>
      <c r="H191" s="71"/>
      <c r="I191" s="72"/>
      <c r="J191" s="72"/>
      <c r="K191" s="64"/>
      <c r="M191" s="71"/>
      <c r="N191" s="72"/>
      <c r="O191" s="72"/>
      <c r="P191" s="64"/>
      <c r="R191" s="71"/>
      <c r="S191" s="72"/>
      <c r="T191" s="72"/>
      <c r="U191" s="64"/>
      <c r="W191" s="71"/>
      <c r="X191" s="72"/>
      <c r="Y191" s="72"/>
      <c r="Z191" s="64"/>
      <c r="AB191" s="71"/>
      <c r="AC191" s="72"/>
      <c r="AD191" s="72"/>
      <c r="AE191" s="64"/>
      <c r="AG191" s="71"/>
      <c r="AH191" s="72"/>
      <c r="AI191" s="72"/>
      <c r="AJ191" s="64"/>
      <c r="AL191" s="71"/>
      <c r="AM191" s="72"/>
      <c r="AN191" s="72"/>
      <c r="AO191" s="64"/>
      <c r="AQ191" s="71"/>
      <c r="AR191" s="72"/>
      <c r="AS191" s="72"/>
      <c r="AT191" s="64"/>
      <c r="AV191" s="71"/>
      <c r="AW191" s="72"/>
      <c r="AX191" s="72"/>
      <c r="AY191" s="64"/>
      <c r="BA191" s="71"/>
      <c r="BB191" s="72"/>
      <c r="BC191" s="72"/>
      <c r="BD191" s="64"/>
      <c r="BF191" s="71"/>
      <c r="BG191" s="72"/>
      <c r="BH191" s="72"/>
      <c r="BI191" s="64"/>
      <c r="BL191" s="71"/>
      <c r="BM191" s="177"/>
      <c r="BN191" s="72"/>
      <c r="BO191" s="64"/>
      <c r="BR191" s="61">
        <f t="shared" si="165"/>
      </c>
    </row>
    <row r="192" spans="2:70" ht="12.75" thickBot="1">
      <c r="B192" s="73"/>
      <c r="C192" s="24"/>
      <c r="D192" s="72"/>
      <c r="E192" s="72"/>
      <c r="H192" s="24"/>
      <c r="I192" s="72"/>
      <c r="J192" s="72"/>
      <c r="M192" s="24"/>
      <c r="N192" s="72"/>
      <c r="O192" s="72"/>
      <c r="R192" s="24"/>
      <c r="S192" s="72"/>
      <c r="T192" s="72"/>
      <c r="W192" s="24"/>
      <c r="X192" s="72"/>
      <c r="Y192" s="72"/>
      <c r="AB192" s="24"/>
      <c r="AC192" s="72"/>
      <c r="AD192" s="72"/>
      <c r="AG192" s="24"/>
      <c r="AH192" s="72"/>
      <c r="AI192" s="72"/>
      <c r="AL192" s="24"/>
      <c r="AM192" s="72"/>
      <c r="AN192" s="72"/>
      <c r="AQ192" s="24"/>
      <c r="AR192" s="72"/>
      <c r="AS192" s="72"/>
      <c r="AV192" s="24"/>
      <c r="AW192" s="72"/>
      <c r="AX192" s="72"/>
      <c r="BA192" s="24"/>
      <c r="BB192" s="72"/>
      <c r="BC192" s="72"/>
      <c r="BF192" s="24"/>
      <c r="BG192" s="72"/>
      <c r="BH192" s="72"/>
      <c r="BJ192" s="13" t="s">
        <v>216</v>
      </c>
      <c r="BL192" s="24"/>
      <c r="BM192" s="177"/>
      <c r="BN192" s="72"/>
      <c r="BR192" s="61">
        <f t="shared" si="165"/>
      </c>
    </row>
    <row r="193" spans="2:70" ht="18" customHeight="1">
      <c r="B193" s="229" t="s">
        <v>219</v>
      </c>
      <c r="C193" s="196" t="str">
        <f>$C$5</f>
        <v>Enero</v>
      </c>
      <c r="D193" s="196"/>
      <c r="E193" s="196"/>
      <c r="F193" s="196"/>
      <c r="G193" s="113"/>
      <c r="H193" s="196" t="str">
        <f>H$5</f>
        <v>Febrero</v>
      </c>
      <c r="I193" s="196"/>
      <c r="J193" s="196"/>
      <c r="K193" s="196"/>
      <c r="L193" s="113"/>
      <c r="M193" s="196" t="str">
        <f>M$5</f>
        <v>Marzo</v>
      </c>
      <c r="N193" s="196"/>
      <c r="O193" s="196"/>
      <c r="P193" s="196"/>
      <c r="Q193" s="113"/>
      <c r="R193" s="196" t="str">
        <f>R$5</f>
        <v>Abril</v>
      </c>
      <c r="S193" s="196"/>
      <c r="T193" s="196"/>
      <c r="U193" s="196"/>
      <c r="V193" s="113"/>
      <c r="W193" s="196" t="str">
        <f>W$5</f>
        <v>Mayo</v>
      </c>
      <c r="X193" s="196"/>
      <c r="Y193" s="196"/>
      <c r="Z193" s="196"/>
      <c r="AA193" s="113"/>
      <c r="AB193" s="196" t="str">
        <f>AB$5</f>
        <v>Junio</v>
      </c>
      <c r="AC193" s="196"/>
      <c r="AD193" s="196"/>
      <c r="AE193" s="196"/>
      <c r="AF193" s="113"/>
      <c r="AG193" s="196" t="str">
        <f>AG$5</f>
        <v>Julio</v>
      </c>
      <c r="AH193" s="196"/>
      <c r="AI193" s="196"/>
      <c r="AJ193" s="196"/>
      <c r="AK193" s="113"/>
      <c r="AL193" s="196" t="str">
        <f>AL$5</f>
        <v>Agosto</v>
      </c>
      <c r="AM193" s="196"/>
      <c r="AN193" s="196"/>
      <c r="AO193" s="196"/>
      <c r="AP193" s="166"/>
      <c r="AQ193" s="196" t="str">
        <f>AQ$5</f>
        <v>Septiembre</v>
      </c>
      <c r="AR193" s="196"/>
      <c r="AS193" s="196"/>
      <c r="AT193" s="196"/>
      <c r="AU193" s="166"/>
      <c r="AV193" s="196" t="str">
        <f>AV$5</f>
        <v>Octubre</v>
      </c>
      <c r="AW193" s="196"/>
      <c r="AX193" s="196"/>
      <c r="AY193" s="196"/>
      <c r="AZ193" s="166"/>
      <c r="BA193" s="196" t="str">
        <f>BA$5</f>
        <v>Noviembre</v>
      </c>
      <c r="BB193" s="196"/>
      <c r="BC193" s="196"/>
      <c r="BD193" s="196"/>
      <c r="BE193" s="166"/>
      <c r="BF193" s="196" t="str">
        <f>BF$5</f>
        <v>Diciembre</v>
      </c>
      <c r="BG193" s="196"/>
      <c r="BH193" s="196"/>
      <c r="BI193" s="196"/>
      <c r="BJ193" s="114"/>
      <c r="BL193" s="232" t="str">
        <f>BL$5</f>
        <v>Enero-Diciembre</v>
      </c>
      <c r="BM193" s="233"/>
      <c r="BN193" s="233"/>
      <c r="BO193" s="233"/>
      <c r="BP193" s="145"/>
      <c r="BR193" s="61">
        <f t="shared" si="165"/>
      </c>
    </row>
    <row r="194" spans="2:70" ht="63" customHeight="1">
      <c r="B194" s="230"/>
      <c r="C194" s="205" t="s">
        <v>57</v>
      </c>
      <c r="D194" s="203" t="s">
        <v>220</v>
      </c>
      <c r="E194" s="203" t="s">
        <v>221</v>
      </c>
      <c r="F194" s="204" t="s">
        <v>213</v>
      </c>
      <c r="G194" s="206"/>
      <c r="H194" s="205" t="s">
        <v>57</v>
      </c>
      <c r="I194" s="203" t="s">
        <v>220</v>
      </c>
      <c r="J194" s="203" t="s">
        <v>221</v>
      </c>
      <c r="K194" s="204" t="s">
        <v>213</v>
      </c>
      <c r="L194" s="206"/>
      <c r="M194" s="205" t="s">
        <v>57</v>
      </c>
      <c r="N194" s="203" t="s">
        <v>220</v>
      </c>
      <c r="O194" s="203" t="s">
        <v>221</v>
      </c>
      <c r="P194" s="204" t="s">
        <v>213</v>
      </c>
      <c r="Q194" s="206"/>
      <c r="R194" s="205" t="s">
        <v>57</v>
      </c>
      <c r="S194" s="203" t="s">
        <v>220</v>
      </c>
      <c r="T194" s="203" t="s">
        <v>221</v>
      </c>
      <c r="U194" s="204" t="s">
        <v>213</v>
      </c>
      <c r="V194" s="206"/>
      <c r="W194" s="205" t="s">
        <v>57</v>
      </c>
      <c r="X194" s="203" t="s">
        <v>220</v>
      </c>
      <c r="Y194" s="203" t="s">
        <v>221</v>
      </c>
      <c r="Z194" s="204" t="s">
        <v>213</v>
      </c>
      <c r="AA194" s="206"/>
      <c r="AB194" s="205" t="s">
        <v>57</v>
      </c>
      <c r="AC194" s="203" t="s">
        <v>220</v>
      </c>
      <c r="AD194" s="203" t="s">
        <v>221</v>
      </c>
      <c r="AE194" s="204" t="s">
        <v>213</v>
      </c>
      <c r="AF194" s="206"/>
      <c r="AG194" s="205" t="s">
        <v>57</v>
      </c>
      <c r="AH194" s="203" t="s">
        <v>220</v>
      </c>
      <c r="AI194" s="203" t="s">
        <v>221</v>
      </c>
      <c r="AJ194" s="204" t="s">
        <v>213</v>
      </c>
      <c r="AK194" s="206"/>
      <c r="AL194" s="205" t="s">
        <v>57</v>
      </c>
      <c r="AM194" s="203" t="s">
        <v>220</v>
      </c>
      <c r="AN194" s="203" t="s">
        <v>221</v>
      </c>
      <c r="AO194" s="204" t="s">
        <v>213</v>
      </c>
      <c r="AP194" s="204"/>
      <c r="AQ194" s="205" t="s">
        <v>57</v>
      </c>
      <c r="AR194" s="203" t="s">
        <v>220</v>
      </c>
      <c r="AS194" s="203" t="s">
        <v>221</v>
      </c>
      <c r="AT194" s="204" t="s">
        <v>213</v>
      </c>
      <c r="AU194" s="204"/>
      <c r="AV194" s="205" t="s">
        <v>57</v>
      </c>
      <c r="AW194" s="203" t="s">
        <v>220</v>
      </c>
      <c r="AX194" s="203" t="s">
        <v>221</v>
      </c>
      <c r="AY194" s="204" t="s">
        <v>213</v>
      </c>
      <c r="AZ194" s="204"/>
      <c r="BA194" s="205" t="s">
        <v>57</v>
      </c>
      <c r="BB194" s="203" t="s">
        <v>220</v>
      </c>
      <c r="BC194" s="203" t="s">
        <v>221</v>
      </c>
      <c r="BD194" s="204" t="s">
        <v>213</v>
      </c>
      <c r="BE194" s="204"/>
      <c r="BF194" s="205" t="s">
        <v>57</v>
      </c>
      <c r="BG194" s="203" t="s">
        <v>220</v>
      </c>
      <c r="BH194" s="203" t="s">
        <v>221</v>
      </c>
      <c r="BI194" s="204" t="s">
        <v>213</v>
      </c>
      <c r="BJ194" s="116"/>
      <c r="BL194" s="208" t="s">
        <v>57</v>
      </c>
      <c r="BM194" s="207" t="s">
        <v>220</v>
      </c>
      <c r="BN194" s="207" t="s">
        <v>221</v>
      </c>
      <c r="BO194" s="204" t="s">
        <v>213</v>
      </c>
      <c r="BP194" s="201"/>
      <c r="BR194" s="61" t="str">
        <f t="shared" si="165"/>
        <v>X</v>
      </c>
    </row>
    <row r="195" spans="2:68" ht="6" customHeight="1">
      <c r="B195" s="231"/>
      <c r="C195" s="186"/>
      <c r="D195" s="18"/>
      <c r="E195" s="18"/>
      <c r="F195" s="19"/>
      <c r="G195" s="115"/>
      <c r="H195" s="186"/>
      <c r="I195" s="18"/>
      <c r="J195" s="18"/>
      <c r="K195" s="19"/>
      <c r="L195" s="115"/>
      <c r="M195" s="186"/>
      <c r="N195" s="18"/>
      <c r="O195" s="18"/>
      <c r="P195" s="19"/>
      <c r="Q195" s="115"/>
      <c r="R195" s="186"/>
      <c r="S195" s="18"/>
      <c r="T195" s="18"/>
      <c r="U195" s="19"/>
      <c r="V195" s="115"/>
      <c r="W195" s="186"/>
      <c r="X195" s="18"/>
      <c r="Y195" s="18"/>
      <c r="Z195" s="19"/>
      <c r="AA195" s="115"/>
      <c r="AB195" s="186"/>
      <c r="AC195" s="18"/>
      <c r="AD195" s="18"/>
      <c r="AE195" s="19"/>
      <c r="AF195" s="115"/>
      <c r="AG195" s="186"/>
      <c r="AH195" s="18"/>
      <c r="AI195" s="18"/>
      <c r="AJ195" s="19"/>
      <c r="AK195" s="115"/>
      <c r="AL195" s="186"/>
      <c r="AM195" s="18"/>
      <c r="AN195" s="18"/>
      <c r="AO195" s="19"/>
      <c r="AP195" s="19"/>
      <c r="AQ195" s="186"/>
      <c r="AR195" s="18"/>
      <c r="AS195" s="18"/>
      <c r="AT195" s="19"/>
      <c r="AU195" s="19"/>
      <c r="AV195" s="186"/>
      <c r="AW195" s="18"/>
      <c r="AX195" s="18"/>
      <c r="AY195" s="19"/>
      <c r="AZ195" s="19"/>
      <c r="BA195" s="186"/>
      <c r="BB195" s="18"/>
      <c r="BC195" s="18"/>
      <c r="BD195" s="19"/>
      <c r="BE195" s="19"/>
      <c r="BF195" s="186"/>
      <c r="BG195" s="18"/>
      <c r="BH195" s="18"/>
      <c r="BI195" s="19"/>
      <c r="BJ195" s="209"/>
      <c r="BL195" s="146"/>
      <c r="BM195" s="174"/>
      <c r="BN195" s="174"/>
      <c r="BO195" s="19"/>
      <c r="BP195" s="202"/>
    </row>
    <row r="196" spans="2:70" ht="6" customHeight="1">
      <c r="B196" s="52"/>
      <c r="C196" s="94"/>
      <c r="D196" s="128"/>
      <c r="E196" s="128"/>
      <c r="F196" s="129"/>
      <c r="G196" s="118"/>
      <c r="H196" s="94"/>
      <c r="I196" s="128"/>
      <c r="J196" s="128"/>
      <c r="K196" s="129"/>
      <c r="L196" s="118"/>
      <c r="M196" s="94"/>
      <c r="N196" s="128"/>
      <c r="O196" s="128"/>
      <c r="P196" s="129"/>
      <c r="Q196" s="118"/>
      <c r="R196" s="94"/>
      <c r="S196" s="128"/>
      <c r="T196" s="128"/>
      <c r="U196" s="129"/>
      <c r="V196" s="118"/>
      <c r="W196" s="94"/>
      <c r="X196" s="128"/>
      <c r="Y196" s="128"/>
      <c r="Z196" s="129"/>
      <c r="AA196" s="118"/>
      <c r="AB196" s="94"/>
      <c r="AC196" s="128"/>
      <c r="AD196" s="128"/>
      <c r="AE196" s="129"/>
      <c r="AF196" s="118"/>
      <c r="AG196" s="94"/>
      <c r="AH196" s="128"/>
      <c r="AI196" s="128"/>
      <c r="AJ196" s="129"/>
      <c r="AK196" s="118"/>
      <c r="AL196" s="94"/>
      <c r="AM196" s="128"/>
      <c r="AN196" s="128"/>
      <c r="AO196" s="129"/>
      <c r="AP196" s="167"/>
      <c r="AQ196" s="94"/>
      <c r="AR196" s="128"/>
      <c r="AS196" s="128"/>
      <c r="AT196" s="129"/>
      <c r="AU196" s="167"/>
      <c r="AV196" s="94"/>
      <c r="AW196" s="128"/>
      <c r="AX196" s="128"/>
      <c r="AY196" s="129"/>
      <c r="AZ196" s="167"/>
      <c r="BA196" s="94"/>
      <c r="BB196" s="128"/>
      <c r="BC196" s="128"/>
      <c r="BD196" s="129"/>
      <c r="BE196" s="167"/>
      <c r="BF196" s="94"/>
      <c r="BG196" s="128"/>
      <c r="BH196" s="128"/>
      <c r="BI196" s="129"/>
      <c r="BJ196" s="119"/>
      <c r="BL196" s="152"/>
      <c r="BM196" s="77"/>
      <c r="BN196" s="128"/>
      <c r="BO196" s="129"/>
      <c r="BP196" s="119"/>
      <c r="BR196" s="61">
        <f t="shared" si="165"/>
      </c>
    </row>
    <row r="197" spans="2:70" ht="12" customHeight="1">
      <c r="B197" s="51" t="s">
        <v>139</v>
      </c>
      <c r="C197" s="81">
        <f>SUM(C198:C223)</f>
        <v>1</v>
      </c>
      <c r="D197" s="81">
        <f>SUM(D198:D223)</f>
        <v>7500</v>
      </c>
      <c r="E197" s="28">
        <f>C197+D197</f>
        <v>7501</v>
      </c>
      <c r="F197" s="29">
        <f>_xlfn.IFERROR(C197/E197,"n. a.")</f>
        <v>0.0001333155579256099</v>
      </c>
      <c r="H197" s="81">
        <f>SUM(H198:H223)</f>
        <v>1</v>
      </c>
      <c r="I197" s="81">
        <f>SUM(I198:I223)</f>
        <v>4864</v>
      </c>
      <c r="J197" s="28">
        <f>H197+I197</f>
        <v>4865</v>
      </c>
      <c r="K197" s="29">
        <f>_xlfn.IFERROR(H197/J197,"n. a.")</f>
        <v>0.00020554984583761563</v>
      </c>
      <c r="M197" s="81">
        <f>SUM(M198:M223)</f>
        <v>1</v>
      </c>
      <c r="N197" s="81">
        <f>SUM(N198:N223)</f>
        <v>6201</v>
      </c>
      <c r="O197" s="28">
        <f>M197+N197</f>
        <v>6202</v>
      </c>
      <c r="P197" s="29">
        <f>_xlfn.IFERROR(M197/O197,"n. a.")</f>
        <v>0.00016123831022250886</v>
      </c>
      <c r="R197" s="81">
        <f>SUM(R198:R223)</f>
        <v>0</v>
      </c>
      <c r="S197" s="81">
        <f>SUM(S198:S223)</f>
        <v>7393</v>
      </c>
      <c r="T197" s="28">
        <f>R197+S197</f>
        <v>7393</v>
      </c>
      <c r="U197" s="29">
        <f>_xlfn.IFERROR(R197/T197,"n. a.")</f>
        <v>0</v>
      </c>
      <c r="W197" s="81">
        <f>SUM(W198:W223)</f>
        <v>1</v>
      </c>
      <c r="X197" s="81">
        <f>SUM(X198:X223)</f>
        <v>6640</v>
      </c>
      <c r="Y197" s="28">
        <f>W197+X197</f>
        <v>6641</v>
      </c>
      <c r="Z197" s="29">
        <f>_xlfn.IFERROR(W197/Y197,"n. a.")</f>
        <v>0.0001505797319680771</v>
      </c>
      <c r="AB197" s="81">
        <f>SUM(AB198:AB223)</f>
        <v>12</v>
      </c>
      <c r="AC197" s="81">
        <f>SUM(AC198:AC223)</f>
        <v>5617</v>
      </c>
      <c r="AD197" s="28">
        <f>AB197+AC197</f>
        <v>5629</v>
      </c>
      <c r="AE197" s="29">
        <f>_xlfn.IFERROR(AB197/AD197,"n. a.")</f>
        <v>0.0021318173743116006</v>
      </c>
      <c r="AG197" s="81">
        <f>SUM(AG198:AG223)</f>
        <v>11</v>
      </c>
      <c r="AH197" s="81">
        <f>SUM(AH198:AH223)</f>
        <v>6050</v>
      </c>
      <c r="AI197" s="28">
        <f>AG197+AH197</f>
        <v>6061</v>
      </c>
      <c r="AJ197" s="29">
        <f>_xlfn.IFERROR(AG197/AI197,"n. a.")</f>
        <v>0.0018148820326678765</v>
      </c>
      <c r="AL197" s="81">
        <f>SUM(AL198:AL223)</f>
        <v>4</v>
      </c>
      <c r="AM197" s="81">
        <f>SUM(AM198:AM223)</f>
        <v>4874</v>
      </c>
      <c r="AN197" s="28">
        <f>AL197+AM197</f>
        <v>4878</v>
      </c>
      <c r="AO197" s="29">
        <f>_xlfn.IFERROR(AL197/AN197,"n. a.")</f>
        <v>0.0008200082000820008</v>
      </c>
      <c r="AP197" s="76"/>
      <c r="AQ197" s="81">
        <f>SUM(AQ198:AQ223)</f>
        <v>1</v>
      </c>
      <c r="AR197" s="81">
        <f>SUM(AR198:AR223)</f>
        <v>5485</v>
      </c>
      <c r="AS197" s="28">
        <f>AQ197+AR197</f>
        <v>5486</v>
      </c>
      <c r="AT197" s="29">
        <f>_xlfn.IFERROR(AQ197/AS197,"n. a.")</f>
        <v>0.0001822821728034998</v>
      </c>
      <c r="AU197" s="76"/>
      <c r="AV197" s="81">
        <f>SUM(AV198:AV223)</f>
        <v>0</v>
      </c>
      <c r="AW197" s="81">
        <f>SUM(AW198:AW223)</f>
        <v>7684</v>
      </c>
      <c r="AX197" s="28">
        <f>AV197+AW197</f>
        <v>7684</v>
      </c>
      <c r="AY197" s="29">
        <f>_xlfn.IFERROR(AV197/AX197,"n. a.")</f>
        <v>0</v>
      </c>
      <c r="AZ197" s="76"/>
      <c r="BA197" s="81">
        <f>SUM(BA198:BA223)</f>
        <v>0</v>
      </c>
      <c r="BB197" s="81">
        <f>SUM(BB198:BB223)</f>
        <v>6766</v>
      </c>
      <c r="BC197" s="28">
        <f>BA197+BB197</f>
        <v>6766</v>
      </c>
      <c r="BD197" s="29">
        <f>_xlfn.IFERROR(BA197/BC197,"n. a.")</f>
        <v>0</v>
      </c>
      <c r="BE197" s="76"/>
      <c r="BF197" s="81">
        <f>SUM(BF198:BF223)</f>
        <v>1</v>
      </c>
      <c r="BG197" s="81">
        <f>SUM(BG198:BG223)</f>
        <v>9160</v>
      </c>
      <c r="BH197" s="28">
        <f>BF197+BG197</f>
        <v>9161</v>
      </c>
      <c r="BI197" s="29">
        <f>_xlfn.IFERROR(BF197/BH197,"n. a.")</f>
        <v>0.00010915838882218098</v>
      </c>
      <c r="BJ197" s="116"/>
      <c r="BL197" s="197">
        <f>SUM(BL198:BL223)</f>
        <v>33</v>
      </c>
      <c r="BM197" s="81">
        <f>SUM(BM198:BM223)</f>
        <v>78234</v>
      </c>
      <c r="BN197" s="28">
        <f>BL197+BM197</f>
        <v>78267</v>
      </c>
      <c r="BO197" s="29">
        <f>_xlfn.IFERROR(BL197/BN197,"n. a.")</f>
        <v>0.00042163363869830196</v>
      </c>
      <c r="BP197" s="148"/>
      <c r="BR197" s="61">
        <f t="shared" si="165"/>
      </c>
    </row>
    <row r="198" spans="2:70" ht="12" customHeight="1">
      <c r="B198" s="43" t="s">
        <v>140</v>
      </c>
      <c r="C198" s="107">
        <v>0</v>
      </c>
      <c r="D198" s="107">
        <v>6400</v>
      </c>
      <c r="E198" s="28">
        <f aca="true" t="shared" si="168" ref="E198:E222">SUM(C198:D198)</f>
        <v>6400</v>
      </c>
      <c r="F198" s="45">
        <f aca="true" t="shared" si="169" ref="F198:F222">_xlfn.IFERROR(C198/E198,"n. a.")</f>
        <v>0</v>
      </c>
      <c r="H198" s="107">
        <v>0</v>
      </c>
      <c r="I198" s="107">
        <v>4062</v>
      </c>
      <c r="J198" s="28">
        <f aca="true" t="shared" si="170" ref="J198:J222">H198+I198</f>
        <v>4062</v>
      </c>
      <c r="K198" s="45">
        <f aca="true" t="shared" si="171" ref="K198:K222">_xlfn.IFERROR(H198/J198,"n. a.")</f>
        <v>0</v>
      </c>
      <c r="M198" s="107">
        <v>1</v>
      </c>
      <c r="N198" s="107">
        <v>5115</v>
      </c>
      <c r="O198" s="28">
        <f aca="true" t="shared" si="172" ref="O198:O222">M198+N198</f>
        <v>5116</v>
      </c>
      <c r="P198" s="45">
        <f aca="true" t="shared" si="173" ref="P198:P222">_xlfn.IFERROR(M198/O198,"n. a.")</f>
        <v>0.00019546520719311962</v>
      </c>
      <c r="R198" s="107">
        <v>0</v>
      </c>
      <c r="S198" s="107">
        <v>6014</v>
      </c>
      <c r="T198" s="28">
        <f aca="true" t="shared" si="174" ref="T198:T222">R198+S198</f>
        <v>6014</v>
      </c>
      <c r="U198" s="45">
        <f aca="true" t="shared" si="175" ref="U198:U222">_xlfn.IFERROR(R198/T198,"n. a.")</f>
        <v>0</v>
      </c>
      <c r="W198" s="107">
        <v>1</v>
      </c>
      <c r="X198" s="107">
        <v>5261</v>
      </c>
      <c r="Y198" s="28">
        <f aca="true" t="shared" si="176" ref="Y198:Y222">W198+X198</f>
        <v>5262</v>
      </c>
      <c r="Z198" s="45">
        <f aca="true" t="shared" si="177" ref="Z198:Z222">_xlfn.IFERROR(W198/Y198,"n. a.")</f>
        <v>0.00019004180919802356</v>
      </c>
      <c r="AB198" s="107">
        <v>0</v>
      </c>
      <c r="AC198" s="107">
        <v>4376</v>
      </c>
      <c r="AD198" s="28">
        <f aca="true" t="shared" si="178" ref="AD198:AD222">AB198+AC198</f>
        <v>4376</v>
      </c>
      <c r="AE198" s="45">
        <f aca="true" t="shared" si="179" ref="AE198:AE222">_xlfn.IFERROR(AB198/AD198,"n. a.")</f>
        <v>0</v>
      </c>
      <c r="AG198" s="107">
        <v>2</v>
      </c>
      <c r="AH198" s="107">
        <v>4688</v>
      </c>
      <c r="AI198" s="28">
        <f aca="true" t="shared" si="180" ref="AI198:AI222">AG198+AH198</f>
        <v>4690</v>
      </c>
      <c r="AJ198" s="45">
        <f aca="true" t="shared" si="181" ref="AJ198:AJ222">_xlfn.IFERROR(AG198/AI198,"n. a.")</f>
        <v>0.00042643923240938164</v>
      </c>
      <c r="AL198" s="107">
        <v>1</v>
      </c>
      <c r="AM198" s="107">
        <v>3875</v>
      </c>
      <c r="AN198" s="28">
        <f aca="true" t="shared" si="182" ref="AN198:AN222">AL198+AM198</f>
        <v>3876</v>
      </c>
      <c r="AO198" s="45">
        <f aca="true" t="shared" si="183" ref="AO198:AO222">_xlfn.IFERROR(AL198/AN198,"n. a.")</f>
        <v>0.00025799793601651185</v>
      </c>
      <c r="AP198" s="76"/>
      <c r="AQ198" s="107">
        <v>1</v>
      </c>
      <c r="AR198" s="107">
        <v>4305</v>
      </c>
      <c r="AS198" s="28">
        <f aca="true" t="shared" si="184" ref="AS198:AS222">AQ198+AR198</f>
        <v>4306</v>
      </c>
      <c r="AT198" s="45">
        <f aca="true" t="shared" si="185" ref="AT198:AT222">_xlfn.IFERROR(AQ198/AS198,"n. a.")</f>
        <v>0.00023223409196470042</v>
      </c>
      <c r="AU198" s="76"/>
      <c r="AV198" s="107">
        <v>0</v>
      </c>
      <c r="AW198" s="107">
        <v>6307</v>
      </c>
      <c r="AX198" s="28">
        <f aca="true" t="shared" si="186" ref="AX198:AX222">AV198+AW198</f>
        <v>6307</v>
      </c>
      <c r="AY198" s="45">
        <f aca="true" t="shared" si="187" ref="AY198:AY222">_xlfn.IFERROR(AV198/AX198,"n. a.")</f>
        <v>0</v>
      </c>
      <c r="AZ198" s="76"/>
      <c r="BA198" s="107">
        <v>0</v>
      </c>
      <c r="BB198" s="107">
        <v>5503</v>
      </c>
      <c r="BC198" s="28">
        <f aca="true" t="shared" si="188" ref="BC198:BC222">BA198+BB198</f>
        <v>5503</v>
      </c>
      <c r="BD198" s="45">
        <f aca="true" t="shared" si="189" ref="BD198:BD222">_xlfn.IFERROR(BA198/BC198,"n. a.")</f>
        <v>0</v>
      </c>
      <c r="BE198" s="76"/>
      <c r="BF198" s="107">
        <v>1</v>
      </c>
      <c r="BG198" s="107">
        <v>7416</v>
      </c>
      <c r="BH198" s="28">
        <f aca="true" t="shared" si="190" ref="BH198:BH222">BF198+BG198</f>
        <v>7417</v>
      </c>
      <c r="BI198" s="45">
        <f aca="true" t="shared" si="191" ref="BI198:BI222">_xlfn.IFERROR(BF198/BH198,"n. a.")</f>
        <v>0.00013482540110556829</v>
      </c>
      <c r="BJ198" s="121"/>
      <c r="BL198" s="199">
        <f aca="true" ca="1" t="shared" si="192" ref="BL198:BM222">_xlfn.SUMIFS(INDIRECT("C"&amp;MATCH($B198,$B$14:$B$290,0)+13&amp;":"&amp;$BN$1&amp;MATCH($B198,$B$14:$B$290,0)+13),INDIRECT("C6:"&amp;$BN$1&amp;"6"),BL$6)</f>
        <v>7</v>
      </c>
      <c r="BM198" s="181">
        <f ca="1" t="shared" si="192"/>
        <v>63322</v>
      </c>
      <c r="BN198" s="28">
        <f aca="true" t="shared" si="193" ref="BN198:BN222">BL198+BM198</f>
        <v>63329</v>
      </c>
      <c r="BO198" s="45">
        <f aca="true" t="shared" si="194" ref="BO198:BO222">_xlfn.IFERROR(BL198/BN198,"n. a.")</f>
        <v>0.00011053387863380126</v>
      </c>
      <c r="BP198" s="151"/>
      <c r="BR198" s="61">
        <f t="shared" si="165"/>
      </c>
    </row>
    <row r="199" spans="2:70" ht="12" customHeight="1">
      <c r="B199" s="43" t="s">
        <v>141</v>
      </c>
      <c r="C199" s="107">
        <v>0</v>
      </c>
      <c r="D199" s="107">
        <v>0</v>
      </c>
      <c r="E199" s="28">
        <f t="shared" si="168"/>
        <v>0</v>
      </c>
      <c r="F199" s="45" t="str">
        <f t="shared" si="169"/>
        <v>n. a.</v>
      </c>
      <c r="H199" s="107">
        <v>0</v>
      </c>
      <c r="I199" s="107">
        <v>0</v>
      </c>
      <c r="J199" s="28">
        <f t="shared" si="170"/>
        <v>0</v>
      </c>
      <c r="K199" s="45" t="str">
        <f t="shared" si="171"/>
        <v>n. a.</v>
      </c>
      <c r="M199" s="107">
        <v>0</v>
      </c>
      <c r="N199" s="107">
        <v>0</v>
      </c>
      <c r="O199" s="28">
        <f t="shared" si="172"/>
        <v>0</v>
      </c>
      <c r="P199" s="45" t="str">
        <f t="shared" si="173"/>
        <v>n. a.</v>
      </c>
      <c r="R199" s="107">
        <v>0</v>
      </c>
      <c r="S199" s="107">
        <v>0</v>
      </c>
      <c r="T199" s="28">
        <f t="shared" si="174"/>
        <v>0</v>
      </c>
      <c r="U199" s="45" t="str">
        <f t="shared" si="175"/>
        <v>n. a.</v>
      </c>
      <c r="W199" s="107">
        <v>0</v>
      </c>
      <c r="X199" s="107">
        <v>0</v>
      </c>
      <c r="Y199" s="28">
        <f t="shared" si="176"/>
        <v>0</v>
      </c>
      <c r="Z199" s="45" t="str">
        <f t="shared" si="177"/>
        <v>n. a.</v>
      </c>
      <c r="AB199" s="107">
        <v>0</v>
      </c>
      <c r="AC199" s="107">
        <v>0</v>
      </c>
      <c r="AD199" s="28">
        <f t="shared" si="178"/>
        <v>0</v>
      </c>
      <c r="AE199" s="45" t="str">
        <f t="shared" si="179"/>
        <v>n. a.</v>
      </c>
      <c r="AG199" s="107">
        <v>0</v>
      </c>
      <c r="AH199" s="107">
        <v>0</v>
      </c>
      <c r="AI199" s="28">
        <f t="shared" si="180"/>
        <v>0</v>
      </c>
      <c r="AJ199" s="45" t="str">
        <f t="shared" si="181"/>
        <v>n. a.</v>
      </c>
      <c r="AL199" s="107">
        <v>0</v>
      </c>
      <c r="AM199" s="107">
        <v>0</v>
      </c>
      <c r="AN199" s="28">
        <f t="shared" si="182"/>
        <v>0</v>
      </c>
      <c r="AO199" s="45" t="str">
        <f t="shared" si="183"/>
        <v>n. a.</v>
      </c>
      <c r="AP199" s="76"/>
      <c r="AQ199" s="107">
        <v>0</v>
      </c>
      <c r="AR199" s="107">
        <v>0</v>
      </c>
      <c r="AS199" s="28">
        <f t="shared" si="184"/>
        <v>0</v>
      </c>
      <c r="AT199" s="45" t="str">
        <f t="shared" si="185"/>
        <v>n. a.</v>
      </c>
      <c r="AU199" s="76"/>
      <c r="AV199" s="107">
        <v>0</v>
      </c>
      <c r="AW199" s="107">
        <v>0</v>
      </c>
      <c r="AX199" s="28">
        <f t="shared" si="186"/>
        <v>0</v>
      </c>
      <c r="AY199" s="45" t="str">
        <f t="shared" si="187"/>
        <v>n. a.</v>
      </c>
      <c r="AZ199" s="76"/>
      <c r="BA199" s="107">
        <v>0</v>
      </c>
      <c r="BB199" s="107">
        <v>0</v>
      </c>
      <c r="BC199" s="28">
        <f t="shared" si="188"/>
        <v>0</v>
      </c>
      <c r="BD199" s="45" t="str">
        <f t="shared" si="189"/>
        <v>n. a.</v>
      </c>
      <c r="BE199" s="76"/>
      <c r="BF199" s="107">
        <v>0</v>
      </c>
      <c r="BG199" s="107">
        <v>0</v>
      </c>
      <c r="BH199" s="28">
        <f t="shared" si="190"/>
        <v>0</v>
      </c>
      <c r="BI199" s="45" t="str">
        <f t="shared" si="191"/>
        <v>n. a.</v>
      </c>
      <c r="BJ199" s="121"/>
      <c r="BL199" s="199">
        <f ca="1" t="shared" si="192"/>
        <v>0</v>
      </c>
      <c r="BM199" s="181">
        <f ca="1" t="shared" si="192"/>
        <v>0</v>
      </c>
      <c r="BN199" s="28">
        <f t="shared" si="193"/>
        <v>0</v>
      </c>
      <c r="BO199" s="45" t="str">
        <f t="shared" si="194"/>
        <v>n. a.</v>
      </c>
      <c r="BP199" s="151"/>
      <c r="BR199" s="61" t="str">
        <f>IF(AND(SUM(C199:D199,H199:I199,M199:N199,R199:S199,W199:X199,AB199:AC199,AG199:AH199,AL199:AM199,AQ199:AR199,AV199:AW199,BA199:BB199,BF199:BG199)=0,BO199&lt;&gt;""),"X","")</f>
        <v>X</v>
      </c>
    </row>
    <row r="200" spans="2:70" ht="12" customHeight="1">
      <c r="B200" s="43" t="s">
        <v>202</v>
      </c>
      <c r="C200" s="107">
        <v>0</v>
      </c>
      <c r="D200" s="107">
        <v>0</v>
      </c>
      <c r="E200" s="28">
        <f t="shared" si="168"/>
        <v>0</v>
      </c>
      <c r="F200" s="45" t="str">
        <f t="shared" si="169"/>
        <v>n. a.</v>
      </c>
      <c r="H200" s="107">
        <v>0</v>
      </c>
      <c r="I200" s="107">
        <v>0</v>
      </c>
      <c r="J200" s="28">
        <f t="shared" si="170"/>
        <v>0</v>
      </c>
      <c r="K200" s="45" t="str">
        <f t="shared" si="171"/>
        <v>n. a.</v>
      </c>
      <c r="M200" s="107">
        <v>0</v>
      </c>
      <c r="N200" s="107">
        <v>0</v>
      </c>
      <c r="O200" s="28">
        <f t="shared" si="172"/>
        <v>0</v>
      </c>
      <c r="P200" s="45" t="str">
        <f t="shared" si="173"/>
        <v>n. a.</v>
      </c>
      <c r="R200" s="107">
        <v>0</v>
      </c>
      <c r="S200" s="107">
        <v>0</v>
      </c>
      <c r="T200" s="28">
        <f t="shared" si="174"/>
        <v>0</v>
      </c>
      <c r="U200" s="45" t="str">
        <f t="shared" si="175"/>
        <v>n. a.</v>
      </c>
      <c r="W200" s="107">
        <v>0</v>
      </c>
      <c r="X200" s="107">
        <v>0</v>
      </c>
      <c r="Y200" s="28">
        <f t="shared" si="176"/>
        <v>0</v>
      </c>
      <c r="Z200" s="45" t="str">
        <f t="shared" si="177"/>
        <v>n. a.</v>
      </c>
      <c r="AB200" s="107">
        <v>0</v>
      </c>
      <c r="AC200" s="107">
        <v>0</v>
      </c>
      <c r="AD200" s="28">
        <f t="shared" si="178"/>
        <v>0</v>
      </c>
      <c r="AE200" s="45" t="str">
        <f t="shared" si="179"/>
        <v>n. a.</v>
      </c>
      <c r="AG200" s="107">
        <v>0</v>
      </c>
      <c r="AH200" s="107">
        <v>0</v>
      </c>
      <c r="AI200" s="28">
        <f t="shared" si="180"/>
        <v>0</v>
      </c>
      <c r="AJ200" s="45" t="str">
        <f t="shared" si="181"/>
        <v>n. a.</v>
      </c>
      <c r="AL200" s="107">
        <v>0</v>
      </c>
      <c r="AM200" s="107">
        <v>0</v>
      </c>
      <c r="AN200" s="28">
        <f t="shared" si="182"/>
        <v>0</v>
      </c>
      <c r="AO200" s="45" t="str">
        <f t="shared" si="183"/>
        <v>n. a.</v>
      </c>
      <c r="AP200" s="76"/>
      <c r="AQ200" s="107">
        <v>0</v>
      </c>
      <c r="AR200" s="107">
        <v>0</v>
      </c>
      <c r="AS200" s="28">
        <f t="shared" si="184"/>
        <v>0</v>
      </c>
      <c r="AT200" s="45" t="str">
        <f t="shared" si="185"/>
        <v>n. a.</v>
      </c>
      <c r="AU200" s="76"/>
      <c r="AV200" s="107">
        <v>0</v>
      </c>
      <c r="AW200" s="107">
        <v>0</v>
      </c>
      <c r="AX200" s="28">
        <f t="shared" si="186"/>
        <v>0</v>
      </c>
      <c r="AY200" s="45" t="str">
        <f t="shared" si="187"/>
        <v>n. a.</v>
      </c>
      <c r="AZ200" s="76"/>
      <c r="BA200" s="107">
        <v>0</v>
      </c>
      <c r="BB200" s="107">
        <v>0</v>
      </c>
      <c r="BC200" s="28">
        <f t="shared" si="188"/>
        <v>0</v>
      </c>
      <c r="BD200" s="45" t="str">
        <f t="shared" si="189"/>
        <v>n. a.</v>
      </c>
      <c r="BE200" s="76"/>
      <c r="BF200" s="107">
        <v>0</v>
      </c>
      <c r="BG200" s="107">
        <v>0</v>
      </c>
      <c r="BH200" s="28">
        <f t="shared" si="190"/>
        <v>0</v>
      </c>
      <c r="BI200" s="45" t="str">
        <f t="shared" si="191"/>
        <v>n. a.</v>
      </c>
      <c r="BJ200" s="121"/>
      <c r="BL200" s="199">
        <f ca="1" t="shared" si="192"/>
        <v>0</v>
      </c>
      <c r="BM200" s="181">
        <f ca="1" t="shared" si="192"/>
        <v>0</v>
      </c>
      <c r="BN200" s="28">
        <f t="shared" si="193"/>
        <v>0</v>
      </c>
      <c r="BO200" s="45" t="str">
        <f t="shared" si="194"/>
        <v>n. a.</v>
      </c>
      <c r="BP200" s="151"/>
      <c r="BR200" s="61" t="str">
        <f aca="true" t="shared" si="195" ref="BR200:BR264">IF(AND(SUM(C200:D200,H200:I200,M200:N200,R200:S200,W200:X200,AB200:AC200,AG200:AH200,AL200:AM200,AQ200:AR200,AV200:AW200,BA200:BB200,BF200:BG200)=0,BO200&lt;&gt;""),"X","")</f>
        <v>X</v>
      </c>
    </row>
    <row r="201" spans="2:70" ht="12" customHeight="1">
      <c r="B201" s="43" t="s">
        <v>142</v>
      </c>
      <c r="C201" s="107">
        <v>0</v>
      </c>
      <c r="D201" s="107">
        <v>17</v>
      </c>
      <c r="E201" s="28">
        <f t="shared" si="168"/>
        <v>17</v>
      </c>
      <c r="F201" s="45">
        <f t="shared" si="169"/>
        <v>0</v>
      </c>
      <c r="H201" s="107">
        <v>0</v>
      </c>
      <c r="I201" s="107">
        <v>7</v>
      </c>
      <c r="J201" s="28">
        <f t="shared" si="170"/>
        <v>7</v>
      </c>
      <c r="K201" s="45">
        <f t="shared" si="171"/>
        <v>0</v>
      </c>
      <c r="M201" s="107">
        <v>0</v>
      </c>
      <c r="N201" s="107">
        <v>18</v>
      </c>
      <c r="O201" s="28">
        <f t="shared" si="172"/>
        <v>18</v>
      </c>
      <c r="P201" s="45">
        <f t="shared" si="173"/>
        <v>0</v>
      </c>
      <c r="R201" s="107">
        <v>0</v>
      </c>
      <c r="S201" s="107">
        <v>19</v>
      </c>
      <c r="T201" s="28">
        <f t="shared" si="174"/>
        <v>19</v>
      </c>
      <c r="U201" s="45">
        <f t="shared" si="175"/>
        <v>0</v>
      </c>
      <c r="W201" s="107">
        <v>0</v>
      </c>
      <c r="X201" s="107">
        <v>35</v>
      </c>
      <c r="Y201" s="28">
        <f t="shared" si="176"/>
        <v>35</v>
      </c>
      <c r="Z201" s="45">
        <f t="shared" si="177"/>
        <v>0</v>
      </c>
      <c r="AB201" s="107">
        <v>0</v>
      </c>
      <c r="AC201" s="107">
        <v>23</v>
      </c>
      <c r="AD201" s="28">
        <f t="shared" si="178"/>
        <v>23</v>
      </c>
      <c r="AE201" s="45">
        <f t="shared" si="179"/>
        <v>0</v>
      </c>
      <c r="AG201" s="107">
        <v>0</v>
      </c>
      <c r="AH201" s="107">
        <v>20</v>
      </c>
      <c r="AI201" s="28">
        <f t="shared" si="180"/>
        <v>20</v>
      </c>
      <c r="AJ201" s="45">
        <f t="shared" si="181"/>
        <v>0</v>
      </c>
      <c r="AL201" s="107">
        <v>0</v>
      </c>
      <c r="AM201" s="107">
        <v>22</v>
      </c>
      <c r="AN201" s="28">
        <f t="shared" si="182"/>
        <v>22</v>
      </c>
      <c r="AO201" s="45">
        <f t="shared" si="183"/>
        <v>0</v>
      </c>
      <c r="AP201" s="76"/>
      <c r="AQ201" s="107">
        <v>0</v>
      </c>
      <c r="AR201" s="107">
        <v>17</v>
      </c>
      <c r="AS201" s="28">
        <f t="shared" si="184"/>
        <v>17</v>
      </c>
      <c r="AT201" s="45">
        <f t="shared" si="185"/>
        <v>0</v>
      </c>
      <c r="AU201" s="76"/>
      <c r="AV201" s="107">
        <v>0</v>
      </c>
      <c r="AW201" s="107">
        <v>14</v>
      </c>
      <c r="AX201" s="28">
        <f t="shared" si="186"/>
        <v>14</v>
      </c>
      <c r="AY201" s="45">
        <f t="shared" si="187"/>
        <v>0</v>
      </c>
      <c r="AZ201" s="76"/>
      <c r="BA201" s="107">
        <v>0</v>
      </c>
      <c r="BB201" s="107">
        <v>12</v>
      </c>
      <c r="BC201" s="28">
        <f t="shared" si="188"/>
        <v>12</v>
      </c>
      <c r="BD201" s="45">
        <f t="shared" si="189"/>
        <v>0</v>
      </c>
      <c r="BE201" s="76"/>
      <c r="BF201" s="107">
        <v>0</v>
      </c>
      <c r="BG201" s="107">
        <v>23</v>
      </c>
      <c r="BH201" s="28">
        <f t="shared" si="190"/>
        <v>23</v>
      </c>
      <c r="BI201" s="45">
        <f t="shared" si="191"/>
        <v>0</v>
      </c>
      <c r="BJ201" s="121"/>
      <c r="BL201" s="199">
        <f ca="1" t="shared" si="192"/>
        <v>0</v>
      </c>
      <c r="BM201" s="181">
        <f ca="1" t="shared" si="192"/>
        <v>227</v>
      </c>
      <c r="BN201" s="28">
        <f t="shared" si="193"/>
        <v>227</v>
      </c>
      <c r="BO201" s="45">
        <f t="shared" si="194"/>
        <v>0</v>
      </c>
      <c r="BP201" s="151"/>
      <c r="BR201" s="61">
        <f t="shared" si="195"/>
      </c>
    </row>
    <row r="202" spans="2:70" ht="12" customHeight="1">
      <c r="B202" s="43" t="s">
        <v>248</v>
      </c>
      <c r="C202" s="107">
        <v>0</v>
      </c>
      <c r="D202" s="107">
        <v>0</v>
      </c>
      <c r="E202" s="28">
        <f t="shared" si="168"/>
        <v>0</v>
      </c>
      <c r="F202" s="45" t="str">
        <f t="shared" si="169"/>
        <v>n. a.</v>
      </c>
      <c r="H202" s="107">
        <v>0</v>
      </c>
      <c r="I202" s="107">
        <v>0</v>
      </c>
      <c r="J202" s="28">
        <f t="shared" si="170"/>
        <v>0</v>
      </c>
      <c r="K202" s="45" t="str">
        <f t="shared" si="171"/>
        <v>n. a.</v>
      </c>
      <c r="M202" s="107">
        <v>0</v>
      </c>
      <c r="N202" s="107">
        <v>0</v>
      </c>
      <c r="O202" s="28">
        <f t="shared" si="172"/>
        <v>0</v>
      </c>
      <c r="P202" s="45" t="str">
        <f t="shared" si="173"/>
        <v>n. a.</v>
      </c>
      <c r="R202" s="107">
        <v>0</v>
      </c>
      <c r="S202" s="107">
        <v>0</v>
      </c>
      <c r="T202" s="28">
        <f t="shared" si="174"/>
        <v>0</v>
      </c>
      <c r="U202" s="45" t="str">
        <f t="shared" si="175"/>
        <v>n. a.</v>
      </c>
      <c r="W202" s="107">
        <v>0</v>
      </c>
      <c r="X202" s="107">
        <v>0</v>
      </c>
      <c r="Y202" s="28">
        <f t="shared" si="176"/>
        <v>0</v>
      </c>
      <c r="Z202" s="45" t="str">
        <f t="shared" si="177"/>
        <v>n. a.</v>
      </c>
      <c r="AB202" s="107">
        <v>0</v>
      </c>
      <c r="AC202" s="107">
        <v>0</v>
      </c>
      <c r="AD202" s="28">
        <f t="shared" si="178"/>
        <v>0</v>
      </c>
      <c r="AE202" s="45" t="str">
        <f t="shared" si="179"/>
        <v>n. a.</v>
      </c>
      <c r="AG202" s="107">
        <v>0</v>
      </c>
      <c r="AH202" s="107">
        <v>0</v>
      </c>
      <c r="AI202" s="28">
        <f t="shared" si="180"/>
        <v>0</v>
      </c>
      <c r="AJ202" s="45" t="str">
        <f t="shared" si="181"/>
        <v>n. a.</v>
      </c>
      <c r="AL202" s="107">
        <v>0</v>
      </c>
      <c r="AM202" s="107">
        <v>0</v>
      </c>
      <c r="AN202" s="28">
        <f t="shared" si="182"/>
        <v>0</v>
      </c>
      <c r="AO202" s="45" t="str">
        <f t="shared" si="183"/>
        <v>n. a.</v>
      </c>
      <c r="AP202" s="76"/>
      <c r="AQ202" s="107">
        <v>0</v>
      </c>
      <c r="AR202" s="107">
        <v>0</v>
      </c>
      <c r="AS202" s="28">
        <f t="shared" si="184"/>
        <v>0</v>
      </c>
      <c r="AT202" s="45" t="str">
        <f t="shared" si="185"/>
        <v>n. a.</v>
      </c>
      <c r="AU202" s="76"/>
      <c r="AV202" s="107">
        <v>0</v>
      </c>
      <c r="AW202" s="107">
        <v>0</v>
      </c>
      <c r="AX202" s="28">
        <f t="shared" si="186"/>
        <v>0</v>
      </c>
      <c r="AY202" s="45" t="str">
        <f t="shared" si="187"/>
        <v>n. a.</v>
      </c>
      <c r="AZ202" s="76"/>
      <c r="BA202" s="107">
        <v>0</v>
      </c>
      <c r="BB202" s="107">
        <v>0</v>
      </c>
      <c r="BC202" s="28">
        <f t="shared" si="188"/>
        <v>0</v>
      </c>
      <c r="BD202" s="45" t="str">
        <f t="shared" si="189"/>
        <v>n. a.</v>
      </c>
      <c r="BE202" s="76"/>
      <c r="BF202" s="107">
        <v>0</v>
      </c>
      <c r="BG202" s="107">
        <v>0</v>
      </c>
      <c r="BH202" s="28">
        <f t="shared" si="190"/>
        <v>0</v>
      </c>
      <c r="BI202" s="45" t="str">
        <f t="shared" si="191"/>
        <v>n. a.</v>
      </c>
      <c r="BJ202" s="121"/>
      <c r="BL202" s="199">
        <f ca="1" t="shared" si="192"/>
        <v>0</v>
      </c>
      <c r="BM202" s="181">
        <f ca="1" t="shared" si="192"/>
        <v>0</v>
      </c>
      <c r="BN202" s="28">
        <f t="shared" si="193"/>
        <v>0</v>
      </c>
      <c r="BO202" s="45" t="str">
        <f t="shared" si="194"/>
        <v>n. a.</v>
      </c>
      <c r="BP202" s="151"/>
      <c r="BR202" s="61" t="str">
        <f t="shared" si="195"/>
        <v>X</v>
      </c>
    </row>
    <row r="203" spans="2:70" ht="12" customHeight="1">
      <c r="B203" s="43" t="s">
        <v>143</v>
      </c>
      <c r="C203" s="107">
        <v>0</v>
      </c>
      <c r="D203" s="107">
        <v>0</v>
      </c>
      <c r="E203" s="28">
        <f t="shared" si="168"/>
        <v>0</v>
      </c>
      <c r="F203" s="45" t="str">
        <f t="shared" si="169"/>
        <v>n. a.</v>
      </c>
      <c r="H203" s="107">
        <v>0</v>
      </c>
      <c r="I203" s="107">
        <v>0</v>
      </c>
      <c r="J203" s="28">
        <f t="shared" si="170"/>
        <v>0</v>
      </c>
      <c r="K203" s="45" t="str">
        <f t="shared" si="171"/>
        <v>n. a.</v>
      </c>
      <c r="M203" s="107">
        <v>0</v>
      </c>
      <c r="N203" s="107">
        <v>0</v>
      </c>
      <c r="O203" s="28">
        <f t="shared" si="172"/>
        <v>0</v>
      </c>
      <c r="P203" s="45" t="str">
        <f t="shared" si="173"/>
        <v>n. a.</v>
      </c>
      <c r="R203" s="107">
        <v>0</v>
      </c>
      <c r="S203" s="107">
        <v>0</v>
      </c>
      <c r="T203" s="28">
        <f t="shared" si="174"/>
        <v>0</v>
      </c>
      <c r="U203" s="45" t="str">
        <f t="shared" si="175"/>
        <v>n. a.</v>
      </c>
      <c r="W203" s="107">
        <v>0</v>
      </c>
      <c r="X203" s="107">
        <v>0</v>
      </c>
      <c r="Y203" s="28">
        <f t="shared" si="176"/>
        <v>0</v>
      </c>
      <c r="Z203" s="45" t="str">
        <f t="shared" si="177"/>
        <v>n. a.</v>
      </c>
      <c r="AB203" s="107">
        <v>0</v>
      </c>
      <c r="AC203" s="107">
        <v>4</v>
      </c>
      <c r="AD203" s="28">
        <f t="shared" si="178"/>
        <v>4</v>
      </c>
      <c r="AE203" s="45">
        <f t="shared" si="179"/>
        <v>0</v>
      </c>
      <c r="AG203" s="107">
        <v>0</v>
      </c>
      <c r="AH203" s="107">
        <v>0</v>
      </c>
      <c r="AI203" s="28">
        <f t="shared" si="180"/>
        <v>0</v>
      </c>
      <c r="AJ203" s="45" t="str">
        <f t="shared" si="181"/>
        <v>n. a.</v>
      </c>
      <c r="AL203" s="107">
        <v>0</v>
      </c>
      <c r="AM203" s="107">
        <v>1</v>
      </c>
      <c r="AN203" s="28">
        <f t="shared" si="182"/>
        <v>1</v>
      </c>
      <c r="AO203" s="45">
        <f t="shared" si="183"/>
        <v>0</v>
      </c>
      <c r="AP203" s="76"/>
      <c r="AQ203" s="107">
        <v>0</v>
      </c>
      <c r="AR203" s="107">
        <v>0</v>
      </c>
      <c r="AS203" s="28">
        <f t="shared" si="184"/>
        <v>0</v>
      </c>
      <c r="AT203" s="45" t="str">
        <f t="shared" si="185"/>
        <v>n. a.</v>
      </c>
      <c r="AU203" s="76"/>
      <c r="AV203" s="107">
        <v>0</v>
      </c>
      <c r="AW203" s="107">
        <v>0</v>
      </c>
      <c r="AX203" s="28">
        <f t="shared" si="186"/>
        <v>0</v>
      </c>
      <c r="AY203" s="45" t="str">
        <f t="shared" si="187"/>
        <v>n. a.</v>
      </c>
      <c r="AZ203" s="76"/>
      <c r="BA203" s="107">
        <v>0</v>
      </c>
      <c r="BB203" s="107">
        <v>0</v>
      </c>
      <c r="BC203" s="28">
        <f t="shared" si="188"/>
        <v>0</v>
      </c>
      <c r="BD203" s="45" t="str">
        <f t="shared" si="189"/>
        <v>n. a.</v>
      </c>
      <c r="BE203" s="76"/>
      <c r="BF203" s="107">
        <v>0</v>
      </c>
      <c r="BG203" s="107">
        <v>0</v>
      </c>
      <c r="BH203" s="28">
        <f t="shared" si="190"/>
        <v>0</v>
      </c>
      <c r="BI203" s="45" t="str">
        <f t="shared" si="191"/>
        <v>n. a.</v>
      </c>
      <c r="BJ203" s="121"/>
      <c r="BL203" s="199">
        <f ca="1" t="shared" si="192"/>
        <v>0</v>
      </c>
      <c r="BM203" s="181">
        <f ca="1" t="shared" si="192"/>
        <v>5</v>
      </c>
      <c r="BN203" s="28">
        <f t="shared" si="193"/>
        <v>5</v>
      </c>
      <c r="BO203" s="45">
        <f t="shared" si="194"/>
        <v>0</v>
      </c>
      <c r="BP203" s="151"/>
      <c r="BR203" s="61">
        <f t="shared" si="195"/>
      </c>
    </row>
    <row r="204" spans="2:70" ht="12" customHeight="1">
      <c r="B204" s="43" t="s">
        <v>209</v>
      </c>
      <c r="C204" s="107">
        <v>0</v>
      </c>
      <c r="D204" s="107">
        <v>8</v>
      </c>
      <c r="E204" s="28">
        <f t="shared" si="168"/>
        <v>8</v>
      </c>
      <c r="F204" s="45">
        <f t="shared" si="169"/>
        <v>0</v>
      </c>
      <c r="H204" s="107">
        <v>0</v>
      </c>
      <c r="I204" s="107">
        <v>4</v>
      </c>
      <c r="J204" s="28">
        <f t="shared" si="170"/>
        <v>4</v>
      </c>
      <c r="K204" s="45">
        <f t="shared" si="171"/>
        <v>0</v>
      </c>
      <c r="M204" s="107">
        <v>0</v>
      </c>
      <c r="N204" s="107">
        <v>10</v>
      </c>
      <c r="O204" s="28">
        <f t="shared" si="172"/>
        <v>10</v>
      </c>
      <c r="P204" s="45">
        <f t="shared" si="173"/>
        <v>0</v>
      </c>
      <c r="R204" s="107">
        <v>0</v>
      </c>
      <c r="S204" s="107">
        <v>7</v>
      </c>
      <c r="T204" s="28">
        <f t="shared" si="174"/>
        <v>7</v>
      </c>
      <c r="U204" s="45">
        <f t="shared" si="175"/>
        <v>0</v>
      </c>
      <c r="W204" s="107">
        <v>0</v>
      </c>
      <c r="X204" s="107">
        <v>2</v>
      </c>
      <c r="Y204" s="28">
        <f t="shared" si="176"/>
        <v>2</v>
      </c>
      <c r="Z204" s="45">
        <f t="shared" si="177"/>
        <v>0</v>
      </c>
      <c r="AB204" s="107">
        <v>10</v>
      </c>
      <c r="AC204" s="107">
        <v>15</v>
      </c>
      <c r="AD204" s="28">
        <f t="shared" si="178"/>
        <v>25</v>
      </c>
      <c r="AE204" s="45">
        <f t="shared" si="179"/>
        <v>0.4</v>
      </c>
      <c r="AG204" s="107">
        <v>9</v>
      </c>
      <c r="AH204" s="107">
        <v>38</v>
      </c>
      <c r="AI204" s="28">
        <f t="shared" si="180"/>
        <v>47</v>
      </c>
      <c r="AJ204" s="45">
        <f t="shared" si="181"/>
        <v>0.19148936170212766</v>
      </c>
      <c r="AL204" s="107">
        <v>2</v>
      </c>
      <c r="AM204" s="107">
        <v>3</v>
      </c>
      <c r="AN204" s="28">
        <f t="shared" si="182"/>
        <v>5</v>
      </c>
      <c r="AO204" s="45">
        <f t="shared" si="183"/>
        <v>0.4</v>
      </c>
      <c r="AP204" s="76"/>
      <c r="AQ204" s="107">
        <v>0</v>
      </c>
      <c r="AR204" s="107">
        <v>8</v>
      </c>
      <c r="AS204" s="28">
        <f t="shared" si="184"/>
        <v>8</v>
      </c>
      <c r="AT204" s="45">
        <f t="shared" si="185"/>
        <v>0</v>
      </c>
      <c r="AU204" s="76"/>
      <c r="AV204" s="107">
        <v>0</v>
      </c>
      <c r="AW204" s="107">
        <v>0</v>
      </c>
      <c r="AX204" s="28">
        <f t="shared" si="186"/>
        <v>0</v>
      </c>
      <c r="AY204" s="45" t="str">
        <f t="shared" si="187"/>
        <v>n. a.</v>
      </c>
      <c r="AZ204" s="76"/>
      <c r="BA204" s="107">
        <v>0</v>
      </c>
      <c r="BB204" s="107">
        <v>3</v>
      </c>
      <c r="BC204" s="28">
        <f t="shared" si="188"/>
        <v>3</v>
      </c>
      <c r="BD204" s="45">
        <f t="shared" si="189"/>
        <v>0</v>
      </c>
      <c r="BE204" s="76"/>
      <c r="BF204" s="107">
        <v>0</v>
      </c>
      <c r="BG204" s="107">
        <v>7</v>
      </c>
      <c r="BH204" s="28">
        <f t="shared" si="190"/>
        <v>7</v>
      </c>
      <c r="BI204" s="45">
        <f t="shared" si="191"/>
        <v>0</v>
      </c>
      <c r="BJ204" s="121"/>
      <c r="BL204" s="199">
        <f ca="1" t="shared" si="192"/>
        <v>21</v>
      </c>
      <c r="BM204" s="181">
        <f ca="1" t="shared" si="192"/>
        <v>105</v>
      </c>
      <c r="BN204" s="28">
        <f t="shared" si="193"/>
        <v>126</v>
      </c>
      <c r="BO204" s="45">
        <f t="shared" si="194"/>
        <v>0.16666666666666666</v>
      </c>
      <c r="BP204" s="151"/>
      <c r="BR204" s="61">
        <f t="shared" si="195"/>
      </c>
    </row>
    <row r="205" spans="2:70" ht="12" customHeight="1">
      <c r="B205" s="43" t="s">
        <v>210</v>
      </c>
      <c r="C205" s="107">
        <v>0</v>
      </c>
      <c r="D205" s="107">
        <v>6</v>
      </c>
      <c r="E205" s="28">
        <f t="shared" si="168"/>
        <v>6</v>
      </c>
      <c r="F205" s="45">
        <f t="shared" si="169"/>
        <v>0</v>
      </c>
      <c r="H205" s="107">
        <v>1</v>
      </c>
      <c r="I205" s="107">
        <v>10</v>
      </c>
      <c r="J205" s="28">
        <f t="shared" si="170"/>
        <v>11</v>
      </c>
      <c r="K205" s="45">
        <f t="shared" si="171"/>
        <v>0.09090909090909091</v>
      </c>
      <c r="M205" s="107">
        <v>0</v>
      </c>
      <c r="N205" s="107">
        <v>12</v>
      </c>
      <c r="O205" s="28">
        <f t="shared" si="172"/>
        <v>12</v>
      </c>
      <c r="P205" s="45">
        <f t="shared" si="173"/>
        <v>0</v>
      </c>
      <c r="R205" s="107">
        <v>0</v>
      </c>
      <c r="S205" s="107">
        <v>3</v>
      </c>
      <c r="T205" s="28">
        <f t="shared" si="174"/>
        <v>3</v>
      </c>
      <c r="U205" s="45">
        <f t="shared" si="175"/>
        <v>0</v>
      </c>
      <c r="W205" s="107">
        <v>0</v>
      </c>
      <c r="X205" s="107">
        <v>8</v>
      </c>
      <c r="Y205" s="28">
        <f t="shared" si="176"/>
        <v>8</v>
      </c>
      <c r="Z205" s="45">
        <f t="shared" si="177"/>
        <v>0</v>
      </c>
      <c r="AB205" s="107">
        <v>2</v>
      </c>
      <c r="AC205" s="107">
        <v>8</v>
      </c>
      <c r="AD205" s="28">
        <f t="shared" si="178"/>
        <v>10</v>
      </c>
      <c r="AE205" s="45">
        <f t="shared" si="179"/>
        <v>0.2</v>
      </c>
      <c r="AG205" s="107">
        <v>0</v>
      </c>
      <c r="AH205" s="107">
        <v>13</v>
      </c>
      <c r="AI205" s="28">
        <f t="shared" si="180"/>
        <v>13</v>
      </c>
      <c r="AJ205" s="45">
        <f t="shared" si="181"/>
        <v>0</v>
      </c>
      <c r="AL205" s="107">
        <v>0</v>
      </c>
      <c r="AM205" s="107">
        <v>10</v>
      </c>
      <c r="AN205" s="28">
        <f t="shared" si="182"/>
        <v>10</v>
      </c>
      <c r="AO205" s="45">
        <f t="shared" si="183"/>
        <v>0</v>
      </c>
      <c r="AP205" s="76"/>
      <c r="AQ205" s="107">
        <v>0</v>
      </c>
      <c r="AR205" s="107">
        <v>11</v>
      </c>
      <c r="AS205" s="28">
        <f t="shared" si="184"/>
        <v>11</v>
      </c>
      <c r="AT205" s="45">
        <f t="shared" si="185"/>
        <v>0</v>
      </c>
      <c r="AU205" s="76"/>
      <c r="AV205" s="107">
        <v>0</v>
      </c>
      <c r="AW205" s="107">
        <v>5</v>
      </c>
      <c r="AX205" s="28">
        <f t="shared" si="186"/>
        <v>5</v>
      </c>
      <c r="AY205" s="45">
        <f t="shared" si="187"/>
        <v>0</v>
      </c>
      <c r="AZ205" s="76"/>
      <c r="BA205" s="107">
        <v>0</v>
      </c>
      <c r="BB205" s="107">
        <v>1</v>
      </c>
      <c r="BC205" s="28">
        <f t="shared" si="188"/>
        <v>1</v>
      </c>
      <c r="BD205" s="45">
        <f t="shared" si="189"/>
        <v>0</v>
      </c>
      <c r="BE205" s="76"/>
      <c r="BF205" s="107">
        <v>0</v>
      </c>
      <c r="BG205" s="107">
        <v>4</v>
      </c>
      <c r="BH205" s="28">
        <f t="shared" si="190"/>
        <v>4</v>
      </c>
      <c r="BI205" s="45">
        <f t="shared" si="191"/>
        <v>0</v>
      </c>
      <c r="BJ205" s="121"/>
      <c r="BL205" s="199">
        <f ca="1" t="shared" si="192"/>
        <v>3</v>
      </c>
      <c r="BM205" s="181">
        <f ca="1" t="shared" si="192"/>
        <v>91</v>
      </c>
      <c r="BN205" s="28">
        <f t="shared" si="193"/>
        <v>94</v>
      </c>
      <c r="BO205" s="45">
        <f t="shared" si="194"/>
        <v>0.031914893617021274</v>
      </c>
      <c r="BP205" s="151"/>
      <c r="BR205" s="61">
        <f t="shared" si="195"/>
      </c>
    </row>
    <row r="206" spans="2:70" ht="12" customHeight="1">
      <c r="B206" s="43" t="s">
        <v>249</v>
      </c>
      <c r="C206" s="107">
        <v>0</v>
      </c>
      <c r="D206" s="107">
        <v>0</v>
      </c>
      <c r="E206" s="28">
        <f t="shared" si="168"/>
        <v>0</v>
      </c>
      <c r="F206" s="45" t="str">
        <f t="shared" si="169"/>
        <v>n. a.</v>
      </c>
      <c r="H206" s="107">
        <v>0</v>
      </c>
      <c r="I206" s="107">
        <v>0</v>
      </c>
      <c r="J206" s="28">
        <f t="shared" si="170"/>
        <v>0</v>
      </c>
      <c r="K206" s="45" t="str">
        <f t="shared" si="171"/>
        <v>n. a.</v>
      </c>
      <c r="M206" s="107">
        <v>0</v>
      </c>
      <c r="N206" s="107">
        <v>1</v>
      </c>
      <c r="O206" s="28">
        <f t="shared" si="172"/>
        <v>1</v>
      </c>
      <c r="P206" s="45">
        <f t="shared" si="173"/>
        <v>0</v>
      </c>
      <c r="R206" s="107">
        <v>0</v>
      </c>
      <c r="S206" s="107">
        <v>0</v>
      </c>
      <c r="T206" s="28">
        <f t="shared" si="174"/>
        <v>0</v>
      </c>
      <c r="U206" s="45" t="str">
        <f t="shared" si="175"/>
        <v>n. a.</v>
      </c>
      <c r="W206" s="107">
        <v>0</v>
      </c>
      <c r="X206" s="107">
        <v>0</v>
      </c>
      <c r="Y206" s="28">
        <f t="shared" si="176"/>
        <v>0</v>
      </c>
      <c r="Z206" s="45" t="str">
        <f t="shared" si="177"/>
        <v>n. a.</v>
      </c>
      <c r="AB206" s="107">
        <v>0</v>
      </c>
      <c r="AC206" s="107">
        <v>0</v>
      </c>
      <c r="AD206" s="28">
        <f t="shared" si="178"/>
        <v>0</v>
      </c>
      <c r="AE206" s="45" t="str">
        <f t="shared" si="179"/>
        <v>n. a.</v>
      </c>
      <c r="AG206" s="107">
        <v>0</v>
      </c>
      <c r="AH206" s="107">
        <v>0</v>
      </c>
      <c r="AI206" s="28">
        <f t="shared" si="180"/>
        <v>0</v>
      </c>
      <c r="AJ206" s="45" t="str">
        <f t="shared" si="181"/>
        <v>n. a.</v>
      </c>
      <c r="AL206" s="107">
        <v>0</v>
      </c>
      <c r="AM206" s="107">
        <v>0</v>
      </c>
      <c r="AN206" s="28">
        <f t="shared" si="182"/>
        <v>0</v>
      </c>
      <c r="AO206" s="45" t="str">
        <f t="shared" si="183"/>
        <v>n. a.</v>
      </c>
      <c r="AP206" s="76"/>
      <c r="AQ206" s="107">
        <v>0</v>
      </c>
      <c r="AR206" s="107">
        <v>0</v>
      </c>
      <c r="AS206" s="28">
        <f t="shared" si="184"/>
        <v>0</v>
      </c>
      <c r="AT206" s="45" t="str">
        <f t="shared" si="185"/>
        <v>n. a.</v>
      </c>
      <c r="AU206" s="76"/>
      <c r="AV206" s="107">
        <v>0</v>
      </c>
      <c r="AW206" s="107">
        <v>0</v>
      </c>
      <c r="AX206" s="28">
        <f t="shared" si="186"/>
        <v>0</v>
      </c>
      <c r="AY206" s="45" t="str">
        <f t="shared" si="187"/>
        <v>n. a.</v>
      </c>
      <c r="AZ206" s="76"/>
      <c r="BA206" s="107">
        <v>0</v>
      </c>
      <c r="BB206" s="107">
        <v>0</v>
      </c>
      <c r="BC206" s="28">
        <f t="shared" si="188"/>
        <v>0</v>
      </c>
      <c r="BD206" s="45" t="str">
        <f t="shared" si="189"/>
        <v>n. a.</v>
      </c>
      <c r="BE206" s="76"/>
      <c r="BF206" s="107">
        <v>0</v>
      </c>
      <c r="BG206" s="107">
        <v>0</v>
      </c>
      <c r="BH206" s="28">
        <f t="shared" si="190"/>
        <v>0</v>
      </c>
      <c r="BI206" s="45" t="str">
        <f t="shared" si="191"/>
        <v>n. a.</v>
      </c>
      <c r="BJ206" s="121"/>
      <c r="BL206" s="199">
        <f ca="1" t="shared" si="192"/>
        <v>0</v>
      </c>
      <c r="BM206" s="181">
        <f ca="1" t="shared" si="192"/>
        <v>1</v>
      </c>
      <c r="BN206" s="28">
        <f t="shared" si="193"/>
        <v>1</v>
      </c>
      <c r="BO206" s="45">
        <f t="shared" si="194"/>
        <v>0</v>
      </c>
      <c r="BP206" s="151"/>
      <c r="BR206" s="61">
        <f t="shared" si="195"/>
      </c>
    </row>
    <row r="207" spans="2:70" ht="12" customHeight="1">
      <c r="B207" s="43" t="s">
        <v>200</v>
      </c>
      <c r="C207" s="107">
        <v>0</v>
      </c>
      <c r="D207" s="107">
        <v>0</v>
      </c>
      <c r="E207" s="28">
        <f t="shared" si="168"/>
        <v>0</v>
      </c>
      <c r="F207" s="45" t="str">
        <f t="shared" si="169"/>
        <v>n. a.</v>
      </c>
      <c r="H207" s="107">
        <v>0</v>
      </c>
      <c r="I207" s="107">
        <v>0</v>
      </c>
      <c r="J207" s="28">
        <f t="shared" si="170"/>
        <v>0</v>
      </c>
      <c r="K207" s="45" t="str">
        <f t="shared" si="171"/>
        <v>n. a.</v>
      </c>
      <c r="M207" s="107">
        <v>0</v>
      </c>
      <c r="N207" s="107">
        <v>0</v>
      </c>
      <c r="O207" s="28">
        <f t="shared" si="172"/>
        <v>0</v>
      </c>
      <c r="P207" s="45" t="str">
        <f t="shared" si="173"/>
        <v>n. a.</v>
      </c>
      <c r="R207" s="107">
        <v>0</v>
      </c>
      <c r="S207" s="107">
        <v>0</v>
      </c>
      <c r="T207" s="28">
        <f t="shared" si="174"/>
        <v>0</v>
      </c>
      <c r="U207" s="45" t="str">
        <f t="shared" si="175"/>
        <v>n. a.</v>
      </c>
      <c r="W207" s="107">
        <v>0</v>
      </c>
      <c r="X207" s="107">
        <v>0</v>
      </c>
      <c r="Y207" s="28">
        <f t="shared" si="176"/>
        <v>0</v>
      </c>
      <c r="Z207" s="45" t="str">
        <f t="shared" si="177"/>
        <v>n. a.</v>
      </c>
      <c r="AB207" s="107">
        <v>0</v>
      </c>
      <c r="AC207" s="107">
        <v>0</v>
      </c>
      <c r="AD207" s="28">
        <f t="shared" si="178"/>
        <v>0</v>
      </c>
      <c r="AE207" s="45" t="str">
        <f t="shared" si="179"/>
        <v>n. a.</v>
      </c>
      <c r="AG207" s="107">
        <v>0</v>
      </c>
      <c r="AH207" s="107">
        <v>0</v>
      </c>
      <c r="AI207" s="28">
        <f t="shared" si="180"/>
        <v>0</v>
      </c>
      <c r="AJ207" s="45" t="str">
        <f t="shared" si="181"/>
        <v>n. a.</v>
      </c>
      <c r="AL207" s="107">
        <v>0</v>
      </c>
      <c r="AM207" s="107">
        <v>0</v>
      </c>
      <c r="AN207" s="28">
        <f t="shared" si="182"/>
        <v>0</v>
      </c>
      <c r="AO207" s="45" t="str">
        <f t="shared" si="183"/>
        <v>n. a.</v>
      </c>
      <c r="AP207" s="76"/>
      <c r="AQ207" s="107">
        <v>0</v>
      </c>
      <c r="AR207" s="107">
        <v>0</v>
      </c>
      <c r="AS207" s="28">
        <f t="shared" si="184"/>
        <v>0</v>
      </c>
      <c r="AT207" s="45" t="str">
        <f t="shared" si="185"/>
        <v>n. a.</v>
      </c>
      <c r="AU207" s="76"/>
      <c r="AV207" s="107">
        <v>0</v>
      </c>
      <c r="AW207" s="107">
        <v>0</v>
      </c>
      <c r="AX207" s="28">
        <f t="shared" si="186"/>
        <v>0</v>
      </c>
      <c r="AY207" s="45" t="str">
        <f t="shared" si="187"/>
        <v>n. a.</v>
      </c>
      <c r="AZ207" s="76"/>
      <c r="BA207" s="107">
        <v>0</v>
      </c>
      <c r="BB207" s="107">
        <v>0</v>
      </c>
      <c r="BC207" s="28">
        <f t="shared" si="188"/>
        <v>0</v>
      </c>
      <c r="BD207" s="45" t="str">
        <f t="shared" si="189"/>
        <v>n. a.</v>
      </c>
      <c r="BE207" s="76"/>
      <c r="BF207" s="107">
        <v>0</v>
      </c>
      <c r="BG207" s="107">
        <v>0</v>
      </c>
      <c r="BH207" s="28">
        <f t="shared" si="190"/>
        <v>0</v>
      </c>
      <c r="BI207" s="45" t="str">
        <f t="shared" si="191"/>
        <v>n. a.</v>
      </c>
      <c r="BJ207" s="121"/>
      <c r="BL207" s="199">
        <f ca="1" t="shared" si="192"/>
        <v>0</v>
      </c>
      <c r="BM207" s="181">
        <f ca="1" t="shared" si="192"/>
        <v>0</v>
      </c>
      <c r="BN207" s="28">
        <f t="shared" si="193"/>
        <v>0</v>
      </c>
      <c r="BO207" s="45" t="str">
        <f t="shared" si="194"/>
        <v>n. a.</v>
      </c>
      <c r="BP207" s="151"/>
      <c r="BR207" s="61" t="str">
        <f t="shared" si="195"/>
        <v>X</v>
      </c>
    </row>
    <row r="208" spans="2:70" ht="12" customHeight="1">
      <c r="B208" s="43" t="s">
        <v>269</v>
      </c>
      <c r="C208" s="107">
        <v>0</v>
      </c>
      <c r="D208" s="107">
        <v>0</v>
      </c>
      <c r="E208" s="28">
        <f t="shared" si="168"/>
        <v>0</v>
      </c>
      <c r="F208" s="45" t="str">
        <f t="shared" si="169"/>
        <v>n. a.</v>
      </c>
      <c r="H208" s="107">
        <v>0</v>
      </c>
      <c r="I208" s="107">
        <v>0</v>
      </c>
      <c r="J208" s="28">
        <f t="shared" si="170"/>
        <v>0</v>
      </c>
      <c r="K208" s="45" t="str">
        <f t="shared" si="171"/>
        <v>n. a.</v>
      </c>
      <c r="M208" s="107">
        <v>0</v>
      </c>
      <c r="N208" s="107">
        <v>0</v>
      </c>
      <c r="O208" s="28">
        <f t="shared" si="172"/>
        <v>0</v>
      </c>
      <c r="P208" s="45" t="str">
        <f t="shared" si="173"/>
        <v>n. a.</v>
      </c>
      <c r="R208" s="107">
        <v>0</v>
      </c>
      <c r="S208" s="107">
        <v>0</v>
      </c>
      <c r="T208" s="28">
        <f t="shared" si="174"/>
        <v>0</v>
      </c>
      <c r="U208" s="45" t="str">
        <f t="shared" si="175"/>
        <v>n. a.</v>
      </c>
      <c r="W208" s="107">
        <v>0</v>
      </c>
      <c r="X208" s="107">
        <v>0</v>
      </c>
      <c r="Y208" s="28">
        <f t="shared" si="176"/>
        <v>0</v>
      </c>
      <c r="Z208" s="45" t="str">
        <f t="shared" si="177"/>
        <v>n. a.</v>
      </c>
      <c r="AB208" s="107">
        <v>0</v>
      </c>
      <c r="AC208" s="107">
        <v>0</v>
      </c>
      <c r="AD208" s="28">
        <f t="shared" si="178"/>
        <v>0</v>
      </c>
      <c r="AE208" s="45" t="str">
        <f t="shared" si="179"/>
        <v>n. a.</v>
      </c>
      <c r="AG208" s="107">
        <v>0</v>
      </c>
      <c r="AH208" s="107">
        <v>0</v>
      </c>
      <c r="AI208" s="28">
        <f t="shared" si="180"/>
        <v>0</v>
      </c>
      <c r="AJ208" s="45" t="str">
        <f t="shared" si="181"/>
        <v>n. a.</v>
      </c>
      <c r="AL208" s="107">
        <v>0</v>
      </c>
      <c r="AM208" s="107">
        <v>0</v>
      </c>
      <c r="AN208" s="28">
        <f t="shared" si="182"/>
        <v>0</v>
      </c>
      <c r="AO208" s="45" t="str">
        <f t="shared" si="183"/>
        <v>n. a.</v>
      </c>
      <c r="AP208" s="76"/>
      <c r="AQ208" s="107">
        <v>0</v>
      </c>
      <c r="AR208" s="107">
        <v>0</v>
      </c>
      <c r="AS208" s="28">
        <f t="shared" si="184"/>
        <v>0</v>
      </c>
      <c r="AT208" s="45" t="str">
        <f t="shared" si="185"/>
        <v>n. a.</v>
      </c>
      <c r="AU208" s="76"/>
      <c r="AV208" s="107">
        <v>0</v>
      </c>
      <c r="AW208" s="107">
        <v>0</v>
      </c>
      <c r="AX208" s="28">
        <f t="shared" si="186"/>
        <v>0</v>
      </c>
      <c r="AY208" s="45" t="str">
        <f t="shared" si="187"/>
        <v>n. a.</v>
      </c>
      <c r="AZ208" s="76"/>
      <c r="BA208" s="107">
        <v>0</v>
      </c>
      <c r="BB208" s="107">
        <v>0</v>
      </c>
      <c r="BC208" s="28">
        <f t="shared" si="188"/>
        <v>0</v>
      </c>
      <c r="BD208" s="45" t="str">
        <f t="shared" si="189"/>
        <v>n. a.</v>
      </c>
      <c r="BE208" s="76"/>
      <c r="BF208" s="107">
        <v>0</v>
      </c>
      <c r="BG208" s="107">
        <v>0</v>
      </c>
      <c r="BH208" s="28">
        <f t="shared" si="190"/>
        <v>0</v>
      </c>
      <c r="BI208" s="45" t="str">
        <f t="shared" si="191"/>
        <v>n. a.</v>
      </c>
      <c r="BJ208" s="121"/>
      <c r="BL208" s="199">
        <f ca="1" t="shared" si="192"/>
        <v>0</v>
      </c>
      <c r="BM208" s="181">
        <f ca="1" t="shared" si="192"/>
        <v>0</v>
      </c>
      <c r="BN208" s="28">
        <f t="shared" si="193"/>
        <v>0</v>
      </c>
      <c r="BO208" s="45" t="str">
        <f t="shared" si="194"/>
        <v>n. a.</v>
      </c>
      <c r="BP208" s="151"/>
      <c r="BR208" s="61" t="str">
        <f t="shared" si="195"/>
        <v>X</v>
      </c>
    </row>
    <row r="209" spans="2:70" ht="12" customHeight="1">
      <c r="B209" s="1" t="s">
        <v>258</v>
      </c>
      <c r="C209" s="107">
        <v>0</v>
      </c>
      <c r="D209" s="107">
        <v>0</v>
      </c>
      <c r="E209" s="28">
        <f t="shared" si="168"/>
        <v>0</v>
      </c>
      <c r="F209" s="45" t="str">
        <f t="shared" si="169"/>
        <v>n. a.</v>
      </c>
      <c r="H209" s="107">
        <v>0</v>
      </c>
      <c r="I209" s="107">
        <v>0</v>
      </c>
      <c r="J209" s="28">
        <f t="shared" si="170"/>
        <v>0</v>
      </c>
      <c r="K209" s="45" t="str">
        <f t="shared" si="171"/>
        <v>n. a.</v>
      </c>
      <c r="M209" s="107">
        <v>0</v>
      </c>
      <c r="N209" s="107">
        <v>0</v>
      </c>
      <c r="O209" s="28">
        <f t="shared" si="172"/>
        <v>0</v>
      </c>
      <c r="P209" s="45" t="str">
        <f t="shared" si="173"/>
        <v>n. a.</v>
      </c>
      <c r="R209" s="107">
        <v>0</v>
      </c>
      <c r="S209" s="107">
        <v>0</v>
      </c>
      <c r="T209" s="28">
        <f t="shared" si="174"/>
        <v>0</v>
      </c>
      <c r="U209" s="45" t="str">
        <f t="shared" si="175"/>
        <v>n. a.</v>
      </c>
      <c r="W209" s="107">
        <v>0</v>
      </c>
      <c r="X209" s="107">
        <v>0</v>
      </c>
      <c r="Y209" s="28">
        <f t="shared" si="176"/>
        <v>0</v>
      </c>
      <c r="Z209" s="45" t="str">
        <f t="shared" si="177"/>
        <v>n. a.</v>
      </c>
      <c r="AB209" s="107">
        <v>0</v>
      </c>
      <c r="AC209" s="107">
        <v>0</v>
      </c>
      <c r="AD209" s="28">
        <f t="shared" si="178"/>
        <v>0</v>
      </c>
      <c r="AE209" s="45" t="str">
        <f t="shared" si="179"/>
        <v>n. a.</v>
      </c>
      <c r="AG209" s="107">
        <v>0</v>
      </c>
      <c r="AH209" s="107">
        <v>0</v>
      </c>
      <c r="AI209" s="28">
        <f t="shared" si="180"/>
        <v>0</v>
      </c>
      <c r="AJ209" s="45" t="str">
        <f t="shared" si="181"/>
        <v>n. a.</v>
      </c>
      <c r="AL209" s="107">
        <v>0</v>
      </c>
      <c r="AM209" s="107">
        <v>1</v>
      </c>
      <c r="AN209" s="28">
        <f t="shared" si="182"/>
        <v>1</v>
      </c>
      <c r="AO209" s="45">
        <f t="shared" si="183"/>
        <v>0</v>
      </c>
      <c r="AP209" s="76"/>
      <c r="AQ209" s="107">
        <v>0</v>
      </c>
      <c r="AR209" s="107">
        <v>0</v>
      </c>
      <c r="AS209" s="28">
        <f t="shared" si="184"/>
        <v>0</v>
      </c>
      <c r="AT209" s="45" t="str">
        <f t="shared" si="185"/>
        <v>n. a.</v>
      </c>
      <c r="AU209" s="76"/>
      <c r="AV209" s="107">
        <v>0</v>
      </c>
      <c r="AW209" s="107">
        <v>0</v>
      </c>
      <c r="AX209" s="28">
        <f t="shared" si="186"/>
        <v>0</v>
      </c>
      <c r="AY209" s="45" t="str">
        <f t="shared" si="187"/>
        <v>n. a.</v>
      </c>
      <c r="AZ209" s="76"/>
      <c r="BA209" s="107">
        <v>0</v>
      </c>
      <c r="BB209" s="107">
        <v>0</v>
      </c>
      <c r="BC209" s="28">
        <f t="shared" si="188"/>
        <v>0</v>
      </c>
      <c r="BD209" s="45" t="str">
        <f t="shared" si="189"/>
        <v>n. a.</v>
      </c>
      <c r="BE209" s="76"/>
      <c r="BF209" s="107">
        <v>0</v>
      </c>
      <c r="BG209" s="107">
        <v>0</v>
      </c>
      <c r="BH209" s="28">
        <f t="shared" si="190"/>
        <v>0</v>
      </c>
      <c r="BI209" s="45" t="str">
        <f t="shared" si="191"/>
        <v>n. a.</v>
      </c>
      <c r="BJ209" s="121"/>
      <c r="BL209" s="199">
        <f ca="1" t="shared" si="192"/>
        <v>0</v>
      </c>
      <c r="BM209" s="181">
        <f ca="1" t="shared" si="192"/>
        <v>1</v>
      </c>
      <c r="BN209" s="28">
        <f t="shared" si="193"/>
        <v>1</v>
      </c>
      <c r="BO209" s="45">
        <f t="shared" si="194"/>
        <v>0</v>
      </c>
      <c r="BP209" s="151"/>
      <c r="BR209" s="61">
        <f t="shared" si="195"/>
      </c>
    </row>
    <row r="210" spans="2:70" ht="12" customHeight="1">
      <c r="B210" s="43" t="s">
        <v>144</v>
      </c>
      <c r="C210" s="107">
        <v>1</v>
      </c>
      <c r="D210" s="107">
        <v>1062</v>
      </c>
      <c r="E210" s="28">
        <f t="shared" si="168"/>
        <v>1063</v>
      </c>
      <c r="F210" s="45">
        <f t="shared" si="169"/>
        <v>0.0009407337723424271</v>
      </c>
      <c r="H210" s="107">
        <v>0</v>
      </c>
      <c r="I210" s="107">
        <v>768</v>
      </c>
      <c r="J210" s="28">
        <f t="shared" si="170"/>
        <v>768</v>
      </c>
      <c r="K210" s="45">
        <f t="shared" si="171"/>
        <v>0</v>
      </c>
      <c r="M210" s="107">
        <v>0</v>
      </c>
      <c r="N210" s="107">
        <v>1034</v>
      </c>
      <c r="O210" s="28">
        <f t="shared" si="172"/>
        <v>1034</v>
      </c>
      <c r="P210" s="45">
        <f t="shared" si="173"/>
        <v>0</v>
      </c>
      <c r="R210" s="107">
        <v>0</v>
      </c>
      <c r="S210" s="107">
        <v>1331</v>
      </c>
      <c r="T210" s="28">
        <f t="shared" si="174"/>
        <v>1331</v>
      </c>
      <c r="U210" s="45">
        <f t="shared" si="175"/>
        <v>0</v>
      </c>
      <c r="W210" s="107">
        <v>0</v>
      </c>
      <c r="X210" s="107">
        <v>1318</v>
      </c>
      <c r="Y210" s="28">
        <f t="shared" si="176"/>
        <v>1318</v>
      </c>
      <c r="Z210" s="45">
        <f t="shared" si="177"/>
        <v>0</v>
      </c>
      <c r="AB210" s="107">
        <v>0</v>
      </c>
      <c r="AC210" s="107">
        <v>1175</v>
      </c>
      <c r="AD210" s="28">
        <f t="shared" si="178"/>
        <v>1175</v>
      </c>
      <c r="AE210" s="45">
        <f t="shared" si="179"/>
        <v>0</v>
      </c>
      <c r="AG210" s="107">
        <v>0</v>
      </c>
      <c r="AH210" s="107">
        <v>1275</v>
      </c>
      <c r="AI210" s="28">
        <f t="shared" si="180"/>
        <v>1275</v>
      </c>
      <c r="AJ210" s="45">
        <f t="shared" si="181"/>
        <v>0</v>
      </c>
      <c r="AL210" s="107">
        <v>1</v>
      </c>
      <c r="AM210" s="107">
        <v>945</v>
      </c>
      <c r="AN210" s="28">
        <f t="shared" si="182"/>
        <v>946</v>
      </c>
      <c r="AO210" s="45">
        <f t="shared" si="183"/>
        <v>0.0010570824524312897</v>
      </c>
      <c r="AP210" s="76"/>
      <c r="AQ210" s="107">
        <v>0</v>
      </c>
      <c r="AR210" s="107">
        <v>1136</v>
      </c>
      <c r="AS210" s="28">
        <f t="shared" si="184"/>
        <v>1136</v>
      </c>
      <c r="AT210" s="45">
        <f t="shared" si="185"/>
        <v>0</v>
      </c>
      <c r="AU210" s="76"/>
      <c r="AV210" s="107">
        <v>0</v>
      </c>
      <c r="AW210" s="107">
        <v>1351</v>
      </c>
      <c r="AX210" s="28">
        <f t="shared" si="186"/>
        <v>1351</v>
      </c>
      <c r="AY210" s="45">
        <f t="shared" si="187"/>
        <v>0</v>
      </c>
      <c r="AZ210" s="76"/>
      <c r="BA210" s="107">
        <v>0</v>
      </c>
      <c r="BB210" s="107">
        <v>1230</v>
      </c>
      <c r="BC210" s="28">
        <f t="shared" si="188"/>
        <v>1230</v>
      </c>
      <c r="BD210" s="45">
        <f t="shared" si="189"/>
        <v>0</v>
      </c>
      <c r="BE210" s="76"/>
      <c r="BF210" s="107">
        <v>0</v>
      </c>
      <c r="BG210" s="107">
        <v>1695</v>
      </c>
      <c r="BH210" s="28">
        <f t="shared" si="190"/>
        <v>1695</v>
      </c>
      <c r="BI210" s="45">
        <f t="shared" si="191"/>
        <v>0</v>
      </c>
      <c r="BJ210" s="121"/>
      <c r="BL210" s="199">
        <f ca="1" t="shared" si="192"/>
        <v>2</v>
      </c>
      <c r="BM210" s="181">
        <f ca="1" t="shared" si="192"/>
        <v>14320</v>
      </c>
      <c r="BN210" s="28">
        <f t="shared" si="193"/>
        <v>14322</v>
      </c>
      <c r="BO210" s="45">
        <f t="shared" si="194"/>
        <v>0.00013964530093562352</v>
      </c>
      <c r="BP210" s="151"/>
      <c r="BR210" s="61">
        <f t="shared" si="195"/>
      </c>
    </row>
    <row r="211" spans="2:70" ht="12" customHeight="1">
      <c r="B211" s="43" t="s">
        <v>211</v>
      </c>
      <c r="C211" s="107">
        <v>0</v>
      </c>
      <c r="D211" s="107">
        <v>4</v>
      </c>
      <c r="E211" s="28">
        <f t="shared" si="168"/>
        <v>4</v>
      </c>
      <c r="F211" s="45">
        <f t="shared" si="169"/>
        <v>0</v>
      </c>
      <c r="H211" s="107">
        <v>0</v>
      </c>
      <c r="I211" s="107">
        <v>3</v>
      </c>
      <c r="J211" s="28">
        <f t="shared" si="170"/>
        <v>3</v>
      </c>
      <c r="K211" s="45">
        <f t="shared" si="171"/>
        <v>0</v>
      </c>
      <c r="M211" s="107">
        <v>0</v>
      </c>
      <c r="N211" s="107">
        <v>4</v>
      </c>
      <c r="O211" s="28">
        <f t="shared" si="172"/>
        <v>4</v>
      </c>
      <c r="P211" s="45">
        <f t="shared" si="173"/>
        <v>0</v>
      </c>
      <c r="R211" s="107">
        <v>0</v>
      </c>
      <c r="S211" s="107">
        <v>11</v>
      </c>
      <c r="T211" s="28">
        <f t="shared" si="174"/>
        <v>11</v>
      </c>
      <c r="U211" s="45">
        <f t="shared" si="175"/>
        <v>0</v>
      </c>
      <c r="W211" s="107">
        <v>0</v>
      </c>
      <c r="X211" s="107">
        <v>3</v>
      </c>
      <c r="Y211" s="28">
        <f t="shared" si="176"/>
        <v>3</v>
      </c>
      <c r="Z211" s="45">
        <f t="shared" si="177"/>
        <v>0</v>
      </c>
      <c r="AB211" s="107">
        <v>0</v>
      </c>
      <c r="AC211" s="107">
        <v>8</v>
      </c>
      <c r="AD211" s="28">
        <f t="shared" si="178"/>
        <v>8</v>
      </c>
      <c r="AE211" s="45">
        <f t="shared" si="179"/>
        <v>0</v>
      </c>
      <c r="AG211" s="107">
        <v>0</v>
      </c>
      <c r="AH211" s="107">
        <v>7</v>
      </c>
      <c r="AI211" s="28">
        <f t="shared" si="180"/>
        <v>7</v>
      </c>
      <c r="AJ211" s="45">
        <f t="shared" si="181"/>
        <v>0</v>
      </c>
      <c r="AL211" s="107">
        <v>0</v>
      </c>
      <c r="AM211" s="107">
        <v>4</v>
      </c>
      <c r="AN211" s="28">
        <f t="shared" si="182"/>
        <v>4</v>
      </c>
      <c r="AO211" s="45">
        <f t="shared" si="183"/>
        <v>0</v>
      </c>
      <c r="AP211" s="76"/>
      <c r="AQ211" s="107">
        <v>0</v>
      </c>
      <c r="AR211" s="107">
        <v>3</v>
      </c>
      <c r="AS211" s="28">
        <f t="shared" si="184"/>
        <v>3</v>
      </c>
      <c r="AT211" s="45">
        <f t="shared" si="185"/>
        <v>0</v>
      </c>
      <c r="AU211" s="76"/>
      <c r="AV211" s="107">
        <v>0</v>
      </c>
      <c r="AW211" s="107">
        <v>0</v>
      </c>
      <c r="AX211" s="28">
        <f t="shared" si="186"/>
        <v>0</v>
      </c>
      <c r="AY211" s="45" t="str">
        <f t="shared" si="187"/>
        <v>n. a.</v>
      </c>
      <c r="AZ211" s="76"/>
      <c r="BA211" s="107">
        <v>0</v>
      </c>
      <c r="BB211" s="107">
        <v>3</v>
      </c>
      <c r="BC211" s="28">
        <f t="shared" si="188"/>
        <v>3</v>
      </c>
      <c r="BD211" s="45">
        <f t="shared" si="189"/>
        <v>0</v>
      </c>
      <c r="BE211" s="76"/>
      <c r="BF211" s="107">
        <v>0</v>
      </c>
      <c r="BG211" s="107">
        <v>7</v>
      </c>
      <c r="BH211" s="28">
        <f t="shared" si="190"/>
        <v>7</v>
      </c>
      <c r="BI211" s="45">
        <f t="shared" si="191"/>
        <v>0</v>
      </c>
      <c r="BJ211" s="121"/>
      <c r="BL211" s="199">
        <f ca="1" t="shared" si="192"/>
        <v>0</v>
      </c>
      <c r="BM211" s="181">
        <f ca="1" t="shared" si="192"/>
        <v>57</v>
      </c>
      <c r="BN211" s="28">
        <f t="shared" si="193"/>
        <v>57</v>
      </c>
      <c r="BO211" s="45">
        <f t="shared" si="194"/>
        <v>0</v>
      </c>
      <c r="BP211" s="151"/>
      <c r="BR211" s="61">
        <f t="shared" si="195"/>
      </c>
    </row>
    <row r="212" spans="2:70" ht="12" customHeight="1">
      <c r="B212" s="43" t="s">
        <v>190</v>
      </c>
      <c r="C212" s="107">
        <v>0</v>
      </c>
      <c r="D212" s="107">
        <v>1</v>
      </c>
      <c r="E212" s="28">
        <f t="shared" si="168"/>
        <v>1</v>
      </c>
      <c r="F212" s="45">
        <f t="shared" si="169"/>
        <v>0</v>
      </c>
      <c r="H212" s="107">
        <v>0</v>
      </c>
      <c r="I212" s="107">
        <v>3</v>
      </c>
      <c r="J212" s="28">
        <f t="shared" si="170"/>
        <v>3</v>
      </c>
      <c r="K212" s="45">
        <f t="shared" si="171"/>
        <v>0</v>
      </c>
      <c r="M212" s="107">
        <v>0</v>
      </c>
      <c r="N212" s="107">
        <v>2</v>
      </c>
      <c r="O212" s="28">
        <f t="shared" si="172"/>
        <v>2</v>
      </c>
      <c r="P212" s="45">
        <f t="shared" si="173"/>
        <v>0</v>
      </c>
      <c r="R212" s="107">
        <v>0</v>
      </c>
      <c r="S212" s="107">
        <v>2</v>
      </c>
      <c r="T212" s="28">
        <f t="shared" si="174"/>
        <v>2</v>
      </c>
      <c r="U212" s="45">
        <f t="shared" si="175"/>
        <v>0</v>
      </c>
      <c r="W212" s="107">
        <v>0</v>
      </c>
      <c r="X212" s="107">
        <v>0</v>
      </c>
      <c r="Y212" s="28">
        <f t="shared" si="176"/>
        <v>0</v>
      </c>
      <c r="Z212" s="45" t="str">
        <f t="shared" si="177"/>
        <v>n. a.</v>
      </c>
      <c r="AB212" s="107">
        <v>0</v>
      </c>
      <c r="AC212" s="107">
        <v>3</v>
      </c>
      <c r="AD212" s="28">
        <f t="shared" si="178"/>
        <v>3</v>
      </c>
      <c r="AE212" s="45">
        <f t="shared" si="179"/>
        <v>0</v>
      </c>
      <c r="AG212" s="107">
        <v>0</v>
      </c>
      <c r="AH212" s="107">
        <v>0</v>
      </c>
      <c r="AI212" s="28">
        <f t="shared" si="180"/>
        <v>0</v>
      </c>
      <c r="AJ212" s="45" t="str">
        <f t="shared" si="181"/>
        <v>n. a.</v>
      </c>
      <c r="AL212" s="107">
        <v>0</v>
      </c>
      <c r="AM212" s="107">
        <v>1</v>
      </c>
      <c r="AN212" s="28">
        <f t="shared" si="182"/>
        <v>1</v>
      </c>
      <c r="AO212" s="45">
        <f t="shared" si="183"/>
        <v>0</v>
      </c>
      <c r="AP212" s="76"/>
      <c r="AQ212" s="107">
        <v>0</v>
      </c>
      <c r="AR212" s="107">
        <v>0</v>
      </c>
      <c r="AS212" s="28">
        <f t="shared" si="184"/>
        <v>0</v>
      </c>
      <c r="AT212" s="45" t="str">
        <f t="shared" si="185"/>
        <v>n. a.</v>
      </c>
      <c r="AU212" s="76"/>
      <c r="AV212" s="107">
        <v>0</v>
      </c>
      <c r="AW212" s="107">
        <v>0</v>
      </c>
      <c r="AX212" s="28">
        <f t="shared" si="186"/>
        <v>0</v>
      </c>
      <c r="AY212" s="45" t="str">
        <f t="shared" si="187"/>
        <v>n. a.</v>
      </c>
      <c r="AZ212" s="76"/>
      <c r="BA212" s="107">
        <v>0</v>
      </c>
      <c r="BB212" s="107">
        <v>1</v>
      </c>
      <c r="BC212" s="28">
        <f t="shared" si="188"/>
        <v>1</v>
      </c>
      <c r="BD212" s="45">
        <f t="shared" si="189"/>
        <v>0</v>
      </c>
      <c r="BE212" s="76"/>
      <c r="BF212" s="107">
        <v>0</v>
      </c>
      <c r="BG212" s="107">
        <v>1</v>
      </c>
      <c r="BH212" s="28">
        <f t="shared" si="190"/>
        <v>1</v>
      </c>
      <c r="BI212" s="45">
        <f t="shared" si="191"/>
        <v>0</v>
      </c>
      <c r="BJ212" s="121"/>
      <c r="BL212" s="199">
        <f ca="1" t="shared" si="192"/>
        <v>0</v>
      </c>
      <c r="BM212" s="181">
        <f ca="1" t="shared" si="192"/>
        <v>14</v>
      </c>
      <c r="BN212" s="28">
        <f t="shared" si="193"/>
        <v>14</v>
      </c>
      <c r="BO212" s="45">
        <f t="shared" si="194"/>
        <v>0</v>
      </c>
      <c r="BP212" s="151"/>
      <c r="BR212" s="61">
        <f t="shared" si="195"/>
      </c>
    </row>
    <row r="213" spans="2:70" ht="12" customHeight="1">
      <c r="B213" s="43" t="s">
        <v>256</v>
      </c>
      <c r="C213" s="107">
        <v>0</v>
      </c>
      <c r="D213" s="107">
        <v>0</v>
      </c>
      <c r="E213" s="28">
        <f t="shared" si="168"/>
        <v>0</v>
      </c>
      <c r="F213" s="45" t="str">
        <f t="shared" si="169"/>
        <v>n. a.</v>
      </c>
      <c r="H213" s="107">
        <v>0</v>
      </c>
      <c r="I213" s="107">
        <v>0</v>
      </c>
      <c r="J213" s="28">
        <f t="shared" si="170"/>
        <v>0</v>
      </c>
      <c r="K213" s="45" t="str">
        <f t="shared" si="171"/>
        <v>n. a.</v>
      </c>
      <c r="M213" s="107">
        <v>0</v>
      </c>
      <c r="N213" s="107">
        <v>0</v>
      </c>
      <c r="O213" s="28">
        <f t="shared" si="172"/>
        <v>0</v>
      </c>
      <c r="P213" s="45" t="str">
        <f t="shared" si="173"/>
        <v>n. a.</v>
      </c>
      <c r="R213" s="107">
        <v>0</v>
      </c>
      <c r="S213" s="107">
        <v>0</v>
      </c>
      <c r="T213" s="28">
        <f t="shared" si="174"/>
        <v>0</v>
      </c>
      <c r="U213" s="45" t="str">
        <f t="shared" si="175"/>
        <v>n. a.</v>
      </c>
      <c r="W213" s="107">
        <v>0</v>
      </c>
      <c r="X213" s="107">
        <v>0</v>
      </c>
      <c r="Y213" s="28">
        <f t="shared" si="176"/>
        <v>0</v>
      </c>
      <c r="Z213" s="45" t="str">
        <f t="shared" si="177"/>
        <v>n. a.</v>
      </c>
      <c r="AB213" s="107">
        <v>0</v>
      </c>
      <c r="AC213" s="107">
        <v>0</v>
      </c>
      <c r="AD213" s="28">
        <f t="shared" si="178"/>
        <v>0</v>
      </c>
      <c r="AE213" s="45" t="str">
        <f t="shared" si="179"/>
        <v>n. a.</v>
      </c>
      <c r="AG213" s="107">
        <v>0</v>
      </c>
      <c r="AH213" s="107">
        <v>0</v>
      </c>
      <c r="AI213" s="28">
        <f t="shared" si="180"/>
        <v>0</v>
      </c>
      <c r="AJ213" s="45" t="str">
        <f t="shared" si="181"/>
        <v>n. a.</v>
      </c>
      <c r="AL213" s="107">
        <v>0</v>
      </c>
      <c r="AM213" s="107">
        <v>0</v>
      </c>
      <c r="AN213" s="28">
        <f t="shared" si="182"/>
        <v>0</v>
      </c>
      <c r="AO213" s="45" t="str">
        <f t="shared" si="183"/>
        <v>n. a.</v>
      </c>
      <c r="AP213" s="76"/>
      <c r="AQ213" s="107">
        <v>0</v>
      </c>
      <c r="AR213" s="107">
        <v>0</v>
      </c>
      <c r="AS213" s="28">
        <f t="shared" si="184"/>
        <v>0</v>
      </c>
      <c r="AT213" s="45" t="str">
        <f t="shared" si="185"/>
        <v>n. a.</v>
      </c>
      <c r="AU213" s="76"/>
      <c r="AV213" s="107">
        <v>0</v>
      </c>
      <c r="AW213" s="107">
        <v>0</v>
      </c>
      <c r="AX213" s="28">
        <f t="shared" si="186"/>
        <v>0</v>
      </c>
      <c r="AY213" s="45" t="str">
        <f t="shared" si="187"/>
        <v>n. a.</v>
      </c>
      <c r="AZ213" s="76"/>
      <c r="BA213" s="107">
        <v>0</v>
      </c>
      <c r="BB213" s="107">
        <v>0</v>
      </c>
      <c r="BC213" s="28">
        <f t="shared" si="188"/>
        <v>0</v>
      </c>
      <c r="BD213" s="45" t="str">
        <f t="shared" si="189"/>
        <v>n. a.</v>
      </c>
      <c r="BE213" s="76"/>
      <c r="BF213" s="107">
        <v>0</v>
      </c>
      <c r="BG213" s="107">
        <v>0</v>
      </c>
      <c r="BH213" s="28">
        <f t="shared" si="190"/>
        <v>0</v>
      </c>
      <c r="BI213" s="45" t="str">
        <f t="shared" si="191"/>
        <v>n. a.</v>
      </c>
      <c r="BJ213" s="121"/>
      <c r="BL213" s="199">
        <f ca="1" t="shared" si="192"/>
        <v>0</v>
      </c>
      <c r="BM213" s="181">
        <f ca="1" t="shared" si="192"/>
        <v>0</v>
      </c>
      <c r="BN213" s="28">
        <f t="shared" si="193"/>
        <v>0</v>
      </c>
      <c r="BO213" s="45" t="str">
        <f t="shared" si="194"/>
        <v>n. a.</v>
      </c>
      <c r="BP213" s="151"/>
      <c r="BR213" s="61" t="str">
        <f t="shared" si="195"/>
        <v>X</v>
      </c>
    </row>
    <row r="214" spans="2:70" ht="12" customHeight="1">
      <c r="B214" s="43" t="s">
        <v>267</v>
      </c>
      <c r="C214" s="107">
        <v>0</v>
      </c>
      <c r="D214" s="107">
        <v>0</v>
      </c>
      <c r="E214" s="28">
        <f t="shared" si="168"/>
        <v>0</v>
      </c>
      <c r="F214" s="45" t="str">
        <f t="shared" si="169"/>
        <v>n. a.</v>
      </c>
      <c r="H214" s="107">
        <v>0</v>
      </c>
      <c r="I214" s="107">
        <v>0</v>
      </c>
      <c r="J214" s="28">
        <f t="shared" si="170"/>
        <v>0</v>
      </c>
      <c r="K214" s="45" t="str">
        <f t="shared" si="171"/>
        <v>n. a.</v>
      </c>
      <c r="M214" s="107">
        <v>0</v>
      </c>
      <c r="N214" s="107">
        <v>0</v>
      </c>
      <c r="O214" s="28">
        <f t="shared" si="172"/>
        <v>0</v>
      </c>
      <c r="P214" s="45" t="str">
        <f t="shared" si="173"/>
        <v>n. a.</v>
      </c>
      <c r="R214" s="107">
        <v>0</v>
      </c>
      <c r="S214" s="107">
        <v>0</v>
      </c>
      <c r="T214" s="28">
        <f t="shared" si="174"/>
        <v>0</v>
      </c>
      <c r="U214" s="45" t="str">
        <f t="shared" si="175"/>
        <v>n. a.</v>
      </c>
      <c r="W214" s="107">
        <v>0</v>
      </c>
      <c r="X214" s="107">
        <v>0</v>
      </c>
      <c r="Y214" s="28">
        <f t="shared" si="176"/>
        <v>0</v>
      </c>
      <c r="Z214" s="45" t="str">
        <f t="shared" si="177"/>
        <v>n. a.</v>
      </c>
      <c r="AB214" s="107">
        <v>0</v>
      </c>
      <c r="AC214" s="107">
        <v>0</v>
      </c>
      <c r="AD214" s="28">
        <f t="shared" si="178"/>
        <v>0</v>
      </c>
      <c r="AE214" s="45" t="str">
        <f t="shared" si="179"/>
        <v>n. a.</v>
      </c>
      <c r="AG214" s="107">
        <v>0</v>
      </c>
      <c r="AH214" s="107">
        <v>0</v>
      </c>
      <c r="AI214" s="28">
        <f t="shared" si="180"/>
        <v>0</v>
      </c>
      <c r="AJ214" s="45" t="str">
        <f t="shared" si="181"/>
        <v>n. a.</v>
      </c>
      <c r="AL214" s="107">
        <v>0</v>
      </c>
      <c r="AM214" s="107">
        <v>0</v>
      </c>
      <c r="AN214" s="28">
        <f t="shared" si="182"/>
        <v>0</v>
      </c>
      <c r="AO214" s="45" t="str">
        <f t="shared" si="183"/>
        <v>n. a.</v>
      </c>
      <c r="AP214" s="76"/>
      <c r="AQ214" s="107">
        <v>0</v>
      </c>
      <c r="AR214" s="107">
        <v>0</v>
      </c>
      <c r="AS214" s="28">
        <f t="shared" si="184"/>
        <v>0</v>
      </c>
      <c r="AT214" s="45" t="str">
        <f t="shared" si="185"/>
        <v>n. a.</v>
      </c>
      <c r="AU214" s="76"/>
      <c r="AV214" s="107">
        <v>0</v>
      </c>
      <c r="AW214" s="107">
        <v>0</v>
      </c>
      <c r="AX214" s="28">
        <f t="shared" si="186"/>
        <v>0</v>
      </c>
      <c r="AY214" s="45" t="str">
        <f t="shared" si="187"/>
        <v>n. a.</v>
      </c>
      <c r="AZ214" s="76"/>
      <c r="BA214" s="107">
        <v>0</v>
      </c>
      <c r="BB214" s="107">
        <v>0</v>
      </c>
      <c r="BC214" s="28">
        <f t="shared" si="188"/>
        <v>0</v>
      </c>
      <c r="BD214" s="45" t="str">
        <f t="shared" si="189"/>
        <v>n. a.</v>
      </c>
      <c r="BE214" s="76"/>
      <c r="BF214" s="107">
        <v>0</v>
      </c>
      <c r="BG214" s="107">
        <v>0</v>
      </c>
      <c r="BH214" s="28">
        <f t="shared" si="190"/>
        <v>0</v>
      </c>
      <c r="BI214" s="45" t="str">
        <f t="shared" si="191"/>
        <v>n. a.</v>
      </c>
      <c r="BJ214" s="121"/>
      <c r="BL214" s="199">
        <f ca="1" t="shared" si="192"/>
        <v>0</v>
      </c>
      <c r="BM214" s="181">
        <f ca="1" t="shared" si="192"/>
        <v>0</v>
      </c>
      <c r="BN214" s="28">
        <f t="shared" si="193"/>
        <v>0</v>
      </c>
      <c r="BO214" s="45" t="str">
        <f t="shared" si="194"/>
        <v>n. a.</v>
      </c>
      <c r="BP214" s="151"/>
      <c r="BR214" s="61" t="str">
        <f t="shared" si="195"/>
        <v>X</v>
      </c>
    </row>
    <row r="215" spans="2:70" ht="12" customHeight="1">
      <c r="B215" s="43" t="s">
        <v>198</v>
      </c>
      <c r="C215" s="107">
        <v>0</v>
      </c>
      <c r="D215" s="107">
        <v>0</v>
      </c>
      <c r="E215" s="28">
        <f t="shared" si="168"/>
        <v>0</v>
      </c>
      <c r="F215" s="45" t="str">
        <f t="shared" si="169"/>
        <v>n. a.</v>
      </c>
      <c r="H215" s="107">
        <v>0</v>
      </c>
      <c r="I215" s="107">
        <v>0</v>
      </c>
      <c r="J215" s="28">
        <f t="shared" si="170"/>
        <v>0</v>
      </c>
      <c r="K215" s="45" t="str">
        <f t="shared" si="171"/>
        <v>n. a.</v>
      </c>
      <c r="M215" s="107">
        <v>0</v>
      </c>
      <c r="N215" s="107">
        <v>0</v>
      </c>
      <c r="O215" s="28">
        <f t="shared" si="172"/>
        <v>0</v>
      </c>
      <c r="P215" s="45" t="str">
        <f t="shared" si="173"/>
        <v>n. a.</v>
      </c>
      <c r="R215" s="107">
        <v>0</v>
      </c>
      <c r="S215" s="107">
        <v>1</v>
      </c>
      <c r="T215" s="28">
        <f t="shared" si="174"/>
        <v>1</v>
      </c>
      <c r="U215" s="45">
        <f t="shared" si="175"/>
        <v>0</v>
      </c>
      <c r="W215" s="107">
        <v>0</v>
      </c>
      <c r="X215" s="107">
        <v>3</v>
      </c>
      <c r="Y215" s="28">
        <f t="shared" si="176"/>
        <v>3</v>
      </c>
      <c r="Z215" s="45">
        <f t="shared" si="177"/>
        <v>0</v>
      </c>
      <c r="AB215" s="107">
        <v>0</v>
      </c>
      <c r="AC215" s="107">
        <v>0</v>
      </c>
      <c r="AD215" s="28">
        <f t="shared" si="178"/>
        <v>0</v>
      </c>
      <c r="AE215" s="45" t="str">
        <f t="shared" si="179"/>
        <v>n. a.</v>
      </c>
      <c r="AG215" s="107">
        <v>0</v>
      </c>
      <c r="AH215" s="107">
        <v>1</v>
      </c>
      <c r="AI215" s="28">
        <f t="shared" si="180"/>
        <v>1</v>
      </c>
      <c r="AJ215" s="45">
        <f t="shared" si="181"/>
        <v>0</v>
      </c>
      <c r="AL215" s="107">
        <v>0</v>
      </c>
      <c r="AM215" s="107">
        <v>0</v>
      </c>
      <c r="AN215" s="28">
        <f t="shared" si="182"/>
        <v>0</v>
      </c>
      <c r="AO215" s="45" t="str">
        <f t="shared" si="183"/>
        <v>n. a.</v>
      </c>
      <c r="AP215" s="76"/>
      <c r="AQ215" s="107">
        <v>0</v>
      </c>
      <c r="AR215" s="107">
        <v>0</v>
      </c>
      <c r="AS215" s="28">
        <f t="shared" si="184"/>
        <v>0</v>
      </c>
      <c r="AT215" s="45" t="str">
        <f t="shared" si="185"/>
        <v>n. a.</v>
      </c>
      <c r="AU215" s="76"/>
      <c r="AV215" s="107">
        <v>0</v>
      </c>
      <c r="AW215" s="107">
        <v>0</v>
      </c>
      <c r="AX215" s="28">
        <f t="shared" si="186"/>
        <v>0</v>
      </c>
      <c r="AY215" s="45" t="str">
        <f t="shared" si="187"/>
        <v>n. a.</v>
      </c>
      <c r="AZ215" s="76"/>
      <c r="BA215" s="107">
        <v>0</v>
      </c>
      <c r="BB215" s="107">
        <v>0</v>
      </c>
      <c r="BC215" s="28">
        <f t="shared" si="188"/>
        <v>0</v>
      </c>
      <c r="BD215" s="45" t="str">
        <f t="shared" si="189"/>
        <v>n. a.</v>
      </c>
      <c r="BE215" s="76"/>
      <c r="BF215" s="107">
        <v>0</v>
      </c>
      <c r="BG215" s="107">
        <v>1</v>
      </c>
      <c r="BH215" s="28">
        <f>BF215+BG215</f>
        <v>1</v>
      </c>
      <c r="BI215" s="45">
        <f>_xlfn.IFERROR(BF215/BH215,"n. a.")</f>
        <v>0</v>
      </c>
      <c r="BJ215" s="121"/>
      <c r="BL215" s="199">
        <f ca="1" t="shared" si="192"/>
        <v>0</v>
      </c>
      <c r="BM215" s="181">
        <f ca="1" t="shared" si="192"/>
        <v>6</v>
      </c>
      <c r="BN215" s="28">
        <f>BL215+BM215</f>
        <v>6</v>
      </c>
      <c r="BO215" s="45">
        <f>_xlfn.IFERROR(BL215/BN215,"n. a.")</f>
        <v>0</v>
      </c>
      <c r="BP215" s="151"/>
      <c r="BR215" s="61">
        <f>IF(AND(SUM(C215:D215,H215:I215,M215:N215,R215:S215,W215:X215,AB215:AC215,AG215:AH215,AL215:AM215,AQ215:AR215,AV215:AW215,BA215:BB215,BF215:BG215)=0,BO215&lt;&gt;""),"X","")</f>
      </c>
    </row>
    <row r="216" spans="2:70" ht="12" customHeight="1">
      <c r="B216" s="43" t="s">
        <v>230</v>
      </c>
      <c r="C216" s="107">
        <v>0</v>
      </c>
      <c r="D216" s="107">
        <v>0</v>
      </c>
      <c r="E216" s="28">
        <f t="shared" si="168"/>
        <v>0</v>
      </c>
      <c r="F216" s="45" t="str">
        <f t="shared" si="169"/>
        <v>n. a.</v>
      </c>
      <c r="H216" s="107">
        <v>0</v>
      </c>
      <c r="I216" s="107">
        <v>0</v>
      </c>
      <c r="J216" s="28">
        <f t="shared" si="170"/>
        <v>0</v>
      </c>
      <c r="K216" s="45" t="str">
        <f t="shared" si="171"/>
        <v>n. a.</v>
      </c>
      <c r="M216" s="107">
        <v>0</v>
      </c>
      <c r="N216" s="107">
        <v>0</v>
      </c>
      <c r="O216" s="28">
        <f t="shared" si="172"/>
        <v>0</v>
      </c>
      <c r="P216" s="45" t="str">
        <f t="shared" si="173"/>
        <v>n. a.</v>
      </c>
      <c r="R216" s="107">
        <v>0</v>
      </c>
      <c r="S216" s="107">
        <v>0</v>
      </c>
      <c r="T216" s="28">
        <f t="shared" si="174"/>
        <v>0</v>
      </c>
      <c r="U216" s="45" t="str">
        <f t="shared" si="175"/>
        <v>n. a.</v>
      </c>
      <c r="W216" s="107">
        <v>0</v>
      </c>
      <c r="X216" s="107">
        <v>0</v>
      </c>
      <c r="Y216" s="28">
        <f t="shared" si="176"/>
        <v>0</v>
      </c>
      <c r="Z216" s="45" t="str">
        <f t="shared" si="177"/>
        <v>n. a.</v>
      </c>
      <c r="AB216" s="107">
        <v>0</v>
      </c>
      <c r="AC216" s="107">
        <v>0</v>
      </c>
      <c r="AD216" s="28">
        <f t="shared" si="178"/>
        <v>0</v>
      </c>
      <c r="AE216" s="45" t="str">
        <f t="shared" si="179"/>
        <v>n. a.</v>
      </c>
      <c r="AG216" s="107">
        <v>0</v>
      </c>
      <c r="AH216" s="107">
        <v>1</v>
      </c>
      <c r="AI216" s="28">
        <f t="shared" si="180"/>
        <v>1</v>
      </c>
      <c r="AJ216" s="45">
        <f t="shared" si="181"/>
        <v>0</v>
      </c>
      <c r="AL216" s="107">
        <v>0</v>
      </c>
      <c r="AM216" s="107">
        <v>0</v>
      </c>
      <c r="AN216" s="28">
        <f t="shared" si="182"/>
        <v>0</v>
      </c>
      <c r="AO216" s="45" t="str">
        <f t="shared" si="183"/>
        <v>n. a.</v>
      </c>
      <c r="AP216" s="76"/>
      <c r="AQ216" s="107">
        <v>0</v>
      </c>
      <c r="AR216" s="107">
        <v>0</v>
      </c>
      <c r="AS216" s="28">
        <f t="shared" si="184"/>
        <v>0</v>
      </c>
      <c r="AT216" s="45" t="str">
        <f t="shared" si="185"/>
        <v>n. a.</v>
      </c>
      <c r="AU216" s="76"/>
      <c r="AV216" s="107">
        <v>0</v>
      </c>
      <c r="AW216" s="107">
        <v>0</v>
      </c>
      <c r="AX216" s="28">
        <f t="shared" si="186"/>
        <v>0</v>
      </c>
      <c r="AY216" s="45" t="str">
        <f t="shared" si="187"/>
        <v>n. a.</v>
      </c>
      <c r="AZ216" s="76"/>
      <c r="BA216" s="107">
        <v>0</v>
      </c>
      <c r="BB216" s="107">
        <v>0</v>
      </c>
      <c r="BC216" s="28">
        <f t="shared" si="188"/>
        <v>0</v>
      </c>
      <c r="BD216" s="45" t="str">
        <f t="shared" si="189"/>
        <v>n. a.</v>
      </c>
      <c r="BE216" s="76"/>
      <c r="BF216" s="107">
        <v>0</v>
      </c>
      <c r="BG216" s="107">
        <v>0</v>
      </c>
      <c r="BH216" s="28">
        <f t="shared" si="190"/>
        <v>0</v>
      </c>
      <c r="BI216" s="45" t="str">
        <f t="shared" si="191"/>
        <v>n. a.</v>
      </c>
      <c r="BJ216" s="121"/>
      <c r="BL216" s="199">
        <f ca="1" t="shared" si="192"/>
        <v>0</v>
      </c>
      <c r="BM216" s="181">
        <f ca="1" t="shared" si="192"/>
        <v>1</v>
      </c>
      <c r="BN216" s="28">
        <f t="shared" si="193"/>
        <v>1</v>
      </c>
      <c r="BO216" s="45">
        <f t="shared" si="194"/>
        <v>0</v>
      </c>
      <c r="BP216" s="151"/>
      <c r="BR216" s="61">
        <f t="shared" si="195"/>
      </c>
    </row>
    <row r="217" spans="2:70" ht="12" customHeight="1">
      <c r="B217" s="43" t="s">
        <v>145</v>
      </c>
      <c r="C217" s="107">
        <v>0</v>
      </c>
      <c r="D217" s="107">
        <v>0</v>
      </c>
      <c r="E217" s="28">
        <f t="shared" si="168"/>
        <v>0</v>
      </c>
      <c r="F217" s="45" t="str">
        <f t="shared" si="169"/>
        <v>n. a.</v>
      </c>
      <c r="H217" s="107">
        <v>0</v>
      </c>
      <c r="I217" s="107">
        <v>2</v>
      </c>
      <c r="J217" s="28">
        <f t="shared" si="170"/>
        <v>2</v>
      </c>
      <c r="K217" s="45">
        <f t="shared" si="171"/>
        <v>0</v>
      </c>
      <c r="M217" s="107">
        <v>0</v>
      </c>
      <c r="N217" s="107">
        <v>1</v>
      </c>
      <c r="O217" s="28">
        <f t="shared" si="172"/>
        <v>1</v>
      </c>
      <c r="P217" s="45">
        <f t="shared" si="173"/>
        <v>0</v>
      </c>
      <c r="R217" s="107">
        <v>0</v>
      </c>
      <c r="S217" s="107">
        <v>0</v>
      </c>
      <c r="T217" s="28">
        <f t="shared" si="174"/>
        <v>0</v>
      </c>
      <c r="U217" s="45" t="str">
        <f t="shared" si="175"/>
        <v>n. a.</v>
      </c>
      <c r="W217" s="107">
        <v>0</v>
      </c>
      <c r="X217" s="107">
        <v>1</v>
      </c>
      <c r="Y217" s="28">
        <f t="shared" si="176"/>
        <v>1</v>
      </c>
      <c r="Z217" s="45">
        <f t="shared" si="177"/>
        <v>0</v>
      </c>
      <c r="AB217" s="107">
        <v>0</v>
      </c>
      <c r="AC217" s="107">
        <v>0</v>
      </c>
      <c r="AD217" s="28">
        <f t="shared" si="178"/>
        <v>0</v>
      </c>
      <c r="AE217" s="45" t="str">
        <f t="shared" si="179"/>
        <v>n. a.</v>
      </c>
      <c r="AG217" s="107">
        <v>0</v>
      </c>
      <c r="AH217" s="107">
        <v>3</v>
      </c>
      <c r="AI217" s="28">
        <f t="shared" si="180"/>
        <v>3</v>
      </c>
      <c r="AJ217" s="45">
        <f t="shared" si="181"/>
        <v>0</v>
      </c>
      <c r="AL217" s="107">
        <v>0</v>
      </c>
      <c r="AM217" s="107">
        <v>1</v>
      </c>
      <c r="AN217" s="28">
        <f t="shared" si="182"/>
        <v>1</v>
      </c>
      <c r="AO217" s="45">
        <f t="shared" si="183"/>
        <v>0</v>
      </c>
      <c r="AP217" s="76"/>
      <c r="AQ217" s="107">
        <v>0</v>
      </c>
      <c r="AR217" s="107">
        <v>0</v>
      </c>
      <c r="AS217" s="28">
        <f t="shared" si="184"/>
        <v>0</v>
      </c>
      <c r="AT217" s="45" t="str">
        <f t="shared" si="185"/>
        <v>n. a.</v>
      </c>
      <c r="AU217" s="76"/>
      <c r="AV217" s="107">
        <v>0</v>
      </c>
      <c r="AW217" s="107">
        <v>3</v>
      </c>
      <c r="AX217" s="28">
        <f t="shared" si="186"/>
        <v>3</v>
      </c>
      <c r="AY217" s="45">
        <f t="shared" si="187"/>
        <v>0</v>
      </c>
      <c r="AZ217" s="76"/>
      <c r="BA217" s="107">
        <v>0</v>
      </c>
      <c r="BB217" s="107">
        <v>2</v>
      </c>
      <c r="BC217" s="28">
        <f t="shared" si="188"/>
        <v>2</v>
      </c>
      <c r="BD217" s="45">
        <f t="shared" si="189"/>
        <v>0</v>
      </c>
      <c r="BE217" s="76"/>
      <c r="BF217" s="107">
        <v>0</v>
      </c>
      <c r="BG217" s="107">
        <v>0</v>
      </c>
      <c r="BH217" s="28">
        <f t="shared" si="190"/>
        <v>0</v>
      </c>
      <c r="BI217" s="45" t="str">
        <f t="shared" si="191"/>
        <v>n. a.</v>
      </c>
      <c r="BJ217" s="121"/>
      <c r="BL217" s="199">
        <f ca="1" t="shared" si="192"/>
        <v>0</v>
      </c>
      <c r="BM217" s="181">
        <f ca="1" t="shared" si="192"/>
        <v>13</v>
      </c>
      <c r="BN217" s="28">
        <f t="shared" si="193"/>
        <v>13</v>
      </c>
      <c r="BO217" s="45">
        <f t="shared" si="194"/>
        <v>0</v>
      </c>
      <c r="BP217" s="151"/>
      <c r="BR217" s="61">
        <f t="shared" si="195"/>
      </c>
    </row>
    <row r="218" spans="2:70" ht="12" customHeight="1">
      <c r="B218" s="43" t="s">
        <v>268</v>
      </c>
      <c r="C218" s="107">
        <v>0</v>
      </c>
      <c r="D218" s="107">
        <v>0</v>
      </c>
      <c r="E218" s="28">
        <f t="shared" si="168"/>
        <v>0</v>
      </c>
      <c r="F218" s="45" t="str">
        <f t="shared" si="169"/>
        <v>n. a.</v>
      </c>
      <c r="H218" s="107">
        <v>0</v>
      </c>
      <c r="I218" s="107">
        <v>0</v>
      </c>
      <c r="J218" s="28">
        <f t="shared" si="170"/>
        <v>0</v>
      </c>
      <c r="K218" s="45" t="str">
        <f t="shared" si="171"/>
        <v>n. a.</v>
      </c>
      <c r="M218" s="107">
        <v>0</v>
      </c>
      <c r="N218" s="107">
        <v>0</v>
      </c>
      <c r="O218" s="28">
        <f t="shared" si="172"/>
        <v>0</v>
      </c>
      <c r="P218" s="45" t="str">
        <f t="shared" si="173"/>
        <v>n. a.</v>
      </c>
      <c r="R218" s="107">
        <v>0</v>
      </c>
      <c r="S218" s="107">
        <v>0</v>
      </c>
      <c r="T218" s="28">
        <f t="shared" si="174"/>
        <v>0</v>
      </c>
      <c r="U218" s="45" t="str">
        <f t="shared" si="175"/>
        <v>n. a.</v>
      </c>
      <c r="W218" s="107">
        <v>0</v>
      </c>
      <c r="X218" s="107">
        <v>0</v>
      </c>
      <c r="Y218" s="28">
        <f t="shared" si="176"/>
        <v>0</v>
      </c>
      <c r="Z218" s="45" t="str">
        <f t="shared" si="177"/>
        <v>n. a.</v>
      </c>
      <c r="AB218" s="107">
        <v>0</v>
      </c>
      <c r="AC218" s="107">
        <v>0</v>
      </c>
      <c r="AD218" s="28">
        <f t="shared" si="178"/>
        <v>0</v>
      </c>
      <c r="AE218" s="45" t="str">
        <f t="shared" si="179"/>
        <v>n. a.</v>
      </c>
      <c r="AG218" s="107">
        <v>0</v>
      </c>
      <c r="AH218" s="107">
        <v>0</v>
      </c>
      <c r="AI218" s="28">
        <f t="shared" si="180"/>
        <v>0</v>
      </c>
      <c r="AJ218" s="45" t="str">
        <f t="shared" si="181"/>
        <v>n. a.</v>
      </c>
      <c r="AL218" s="107">
        <v>0</v>
      </c>
      <c r="AM218" s="107">
        <v>0</v>
      </c>
      <c r="AN218" s="28">
        <f t="shared" si="182"/>
        <v>0</v>
      </c>
      <c r="AO218" s="45" t="str">
        <f t="shared" si="183"/>
        <v>n. a.</v>
      </c>
      <c r="AP218" s="76"/>
      <c r="AQ218" s="107">
        <v>0</v>
      </c>
      <c r="AR218" s="107">
        <v>0</v>
      </c>
      <c r="AS218" s="28">
        <f t="shared" si="184"/>
        <v>0</v>
      </c>
      <c r="AT218" s="45" t="str">
        <f t="shared" si="185"/>
        <v>n. a.</v>
      </c>
      <c r="AU218" s="76"/>
      <c r="AV218" s="107">
        <v>0</v>
      </c>
      <c r="AW218" s="107">
        <v>2</v>
      </c>
      <c r="AX218" s="28">
        <f t="shared" si="186"/>
        <v>2</v>
      </c>
      <c r="AY218" s="45">
        <f t="shared" si="187"/>
        <v>0</v>
      </c>
      <c r="AZ218" s="76"/>
      <c r="BA218" s="107">
        <v>0</v>
      </c>
      <c r="BB218" s="107">
        <v>0</v>
      </c>
      <c r="BC218" s="28">
        <f t="shared" si="188"/>
        <v>0</v>
      </c>
      <c r="BD218" s="45" t="str">
        <f t="shared" si="189"/>
        <v>n. a.</v>
      </c>
      <c r="BE218" s="76"/>
      <c r="BF218" s="107">
        <v>0</v>
      </c>
      <c r="BG218" s="107">
        <v>0</v>
      </c>
      <c r="BH218" s="28">
        <f t="shared" si="190"/>
        <v>0</v>
      </c>
      <c r="BI218" s="45" t="str">
        <f t="shared" si="191"/>
        <v>n. a.</v>
      </c>
      <c r="BJ218" s="121"/>
      <c r="BL218" s="199">
        <f ca="1" t="shared" si="192"/>
        <v>0</v>
      </c>
      <c r="BM218" s="181">
        <f ca="1" t="shared" si="192"/>
        <v>2</v>
      </c>
      <c r="BN218" s="28">
        <f t="shared" si="193"/>
        <v>2</v>
      </c>
      <c r="BO218" s="45">
        <f t="shared" si="194"/>
        <v>0</v>
      </c>
      <c r="BP218" s="151"/>
      <c r="BR218" s="61">
        <f t="shared" si="195"/>
      </c>
    </row>
    <row r="219" spans="2:70" ht="12" customHeight="1">
      <c r="B219" s="43" t="s">
        <v>224</v>
      </c>
      <c r="C219" s="107">
        <v>0</v>
      </c>
      <c r="D219" s="107">
        <v>2</v>
      </c>
      <c r="E219" s="28">
        <f t="shared" si="168"/>
        <v>2</v>
      </c>
      <c r="F219" s="45">
        <f t="shared" si="169"/>
        <v>0</v>
      </c>
      <c r="H219" s="107">
        <v>0</v>
      </c>
      <c r="I219" s="107">
        <v>4</v>
      </c>
      <c r="J219" s="28">
        <f t="shared" si="170"/>
        <v>4</v>
      </c>
      <c r="K219" s="45">
        <f t="shared" si="171"/>
        <v>0</v>
      </c>
      <c r="M219" s="107">
        <v>0</v>
      </c>
      <c r="N219" s="107">
        <v>2</v>
      </c>
      <c r="O219" s="28">
        <f t="shared" si="172"/>
        <v>2</v>
      </c>
      <c r="P219" s="45">
        <f t="shared" si="173"/>
        <v>0</v>
      </c>
      <c r="R219" s="107">
        <v>0</v>
      </c>
      <c r="S219" s="107">
        <v>3</v>
      </c>
      <c r="T219" s="28">
        <f t="shared" si="174"/>
        <v>3</v>
      </c>
      <c r="U219" s="45">
        <f t="shared" si="175"/>
        <v>0</v>
      </c>
      <c r="W219" s="107">
        <v>0</v>
      </c>
      <c r="X219" s="107">
        <v>7</v>
      </c>
      <c r="Y219" s="28">
        <f t="shared" si="176"/>
        <v>7</v>
      </c>
      <c r="Z219" s="45">
        <f t="shared" si="177"/>
        <v>0</v>
      </c>
      <c r="AB219" s="107">
        <v>0</v>
      </c>
      <c r="AC219" s="107">
        <v>4</v>
      </c>
      <c r="AD219" s="28">
        <f t="shared" si="178"/>
        <v>4</v>
      </c>
      <c r="AE219" s="45">
        <f t="shared" si="179"/>
        <v>0</v>
      </c>
      <c r="AG219" s="107">
        <v>0</v>
      </c>
      <c r="AH219" s="107">
        <v>1</v>
      </c>
      <c r="AI219" s="28">
        <f t="shared" si="180"/>
        <v>1</v>
      </c>
      <c r="AJ219" s="45">
        <f t="shared" si="181"/>
        <v>0</v>
      </c>
      <c r="AL219" s="107">
        <v>0</v>
      </c>
      <c r="AM219" s="107">
        <v>4</v>
      </c>
      <c r="AN219" s="28">
        <f t="shared" si="182"/>
        <v>4</v>
      </c>
      <c r="AO219" s="45">
        <f t="shared" si="183"/>
        <v>0</v>
      </c>
      <c r="AP219" s="76"/>
      <c r="AQ219" s="107">
        <v>0</v>
      </c>
      <c r="AR219" s="107">
        <v>4</v>
      </c>
      <c r="AS219" s="28">
        <f t="shared" si="184"/>
        <v>4</v>
      </c>
      <c r="AT219" s="45">
        <f t="shared" si="185"/>
        <v>0</v>
      </c>
      <c r="AU219" s="76"/>
      <c r="AV219" s="107">
        <v>0</v>
      </c>
      <c r="AW219" s="107">
        <v>2</v>
      </c>
      <c r="AX219" s="28">
        <f t="shared" si="186"/>
        <v>2</v>
      </c>
      <c r="AY219" s="45">
        <f t="shared" si="187"/>
        <v>0</v>
      </c>
      <c r="AZ219" s="76"/>
      <c r="BA219" s="107">
        <v>0</v>
      </c>
      <c r="BB219" s="107">
        <v>7</v>
      </c>
      <c r="BC219" s="28">
        <f t="shared" si="188"/>
        <v>7</v>
      </c>
      <c r="BD219" s="45">
        <f t="shared" si="189"/>
        <v>0</v>
      </c>
      <c r="BE219" s="76"/>
      <c r="BF219" s="107">
        <v>0</v>
      </c>
      <c r="BG219" s="107">
        <v>4</v>
      </c>
      <c r="BH219" s="28">
        <f t="shared" si="190"/>
        <v>4</v>
      </c>
      <c r="BI219" s="45">
        <f t="shared" si="191"/>
        <v>0</v>
      </c>
      <c r="BJ219" s="121"/>
      <c r="BL219" s="199">
        <f ca="1" t="shared" si="192"/>
        <v>0</v>
      </c>
      <c r="BM219" s="181">
        <f ca="1" t="shared" si="192"/>
        <v>44</v>
      </c>
      <c r="BN219" s="28">
        <f t="shared" si="193"/>
        <v>44</v>
      </c>
      <c r="BO219" s="45">
        <f t="shared" si="194"/>
        <v>0</v>
      </c>
      <c r="BP219" s="151"/>
      <c r="BR219" s="61">
        <f t="shared" si="195"/>
      </c>
    </row>
    <row r="220" spans="2:70" ht="12" customHeight="1">
      <c r="B220" s="43" t="s">
        <v>250</v>
      </c>
      <c r="C220" s="107">
        <v>0</v>
      </c>
      <c r="D220" s="107">
        <v>0</v>
      </c>
      <c r="E220" s="28">
        <f t="shared" si="168"/>
        <v>0</v>
      </c>
      <c r="F220" s="45" t="str">
        <f t="shared" si="169"/>
        <v>n. a.</v>
      </c>
      <c r="H220" s="107">
        <v>0</v>
      </c>
      <c r="I220" s="107">
        <v>0</v>
      </c>
      <c r="J220" s="28">
        <f t="shared" si="170"/>
        <v>0</v>
      </c>
      <c r="K220" s="45" t="str">
        <f t="shared" si="171"/>
        <v>n. a.</v>
      </c>
      <c r="M220" s="107">
        <v>0</v>
      </c>
      <c r="N220" s="107">
        <v>0</v>
      </c>
      <c r="O220" s="28">
        <f t="shared" si="172"/>
        <v>0</v>
      </c>
      <c r="P220" s="45" t="str">
        <f t="shared" si="173"/>
        <v>n. a.</v>
      </c>
      <c r="R220" s="107">
        <v>0</v>
      </c>
      <c r="S220" s="107">
        <v>0</v>
      </c>
      <c r="T220" s="28">
        <f t="shared" si="174"/>
        <v>0</v>
      </c>
      <c r="U220" s="45" t="str">
        <f t="shared" si="175"/>
        <v>n. a.</v>
      </c>
      <c r="W220" s="107">
        <v>0</v>
      </c>
      <c r="X220" s="107">
        <v>0</v>
      </c>
      <c r="Y220" s="28">
        <f t="shared" si="176"/>
        <v>0</v>
      </c>
      <c r="Z220" s="45" t="str">
        <f t="shared" si="177"/>
        <v>n. a.</v>
      </c>
      <c r="AB220" s="107">
        <v>0</v>
      </c>
      <c r="AC220" s="107">
        <v>0</v>
      </c>
      <c r="AD220" s="28">
        <f t="shared" si="178"/>
        <v>0</v>
      </c>
      <c r="AE220" s="45" t="str">
        <f t="shared" si="179"/>
        <v>n. a.</v>
      </c>
      <c r="AG220" s="107">
        <v>0</v>
      </c>
      <c r="AH220" s="107">
        <v>0</v>
      </c>
      <c r="AI220" s="28">
        <f t="shared" si="180"/>
        <v>0</v>
      </c>
      <c r="AJ220" s="45" t="str">
        <f t="shared" si="181"/>
        <v>n. a.</v>
      </c>
      <c r="AL220" s="107">
        <v>0</v>
      </c>
      <c r="AM220" s="107">
        <v>0</v>
      </c>
      <c r="AN220" s="28">
        <f t="shared" si="182"/>
        <v>0</v>
      </c>
      <c r="AO220" s="45" t="str">
        <f t="shared" si="183"/>
        <v>n. a.</v>
      </c>
      <c r="AP220" s="76"/>
      <c r="AQ220" s="107">
        <v>0</v>
      </c>
      <c r="AR220" s="107">
        <v>0</v>
      </c>
      <c r="AS220" s="28">
        <f t="shared" si="184"/>
        <v>0</v>
      </c>
      <c r="AT220" s="45" t="str">
        <f t="shared" si="185"/>
        <v>n. a.</v>
      </c>
      <c r="AU220" s="76"/>
      <c r="AV220" s="107">
        <v>0</v>
      </c>
      <c r="AW220" s="107">
        <v>0</v>
      </c>
      <c r="AX220" s="28">
        <f t="shared" si="186"/>
        <v>0</v>
      </c>
      <c r="AY220" s="45" t="str">
        <f t="shared" si="187"/>
        <v>n. a.</v>
      </c>
      <c r="AZ220" s="76"/>
      <c r="BA220" s="107">
        <v>0</v>
      </c>
      <c r="BB220" s="107">
        <v>1</v>
      </c>
      <c r="BC220" s="28">
        <f t="shared" si="188"/>
        <v>1</v>
      </c>
      <c r="BD220" s="45">
        <f t="shared" si="189"/>
        <v>0</v>
      </c>
      <c r="BE220" s="76"/>
      <c r="BF220" s="107">
        <v>0</v>
      </c>
      <c r="BG220" s="107">
        <v>0</v>
      </c>
      <c r="BH220" s="28">
        <f t="shared" si="190"/>
        <v>0</v>
      </c>
      <c r="BI220" s="45" t="str">
        <f t="shared" si="191"/>
        <v>n. a.</v>
      </c>
      <c r="BJ220" s="121"/>
      <c r="BL220" s="199">
        <f ca="1" t="shared" si="192"/>
        <v>0</v>
      </c>
      <c r="BM220" s="181">
        <f ca="1" t="shared" si="192"/>
        <v>1</v>
      </c>
      <c r="BN220" s="28">
        <f t="shared" si="193"/>
        <v>1</v>
      </c>
      <c r="BO220" s="45">
        <f t="shared" si="194"/>
        <v>0</v>
      </c>
      <c r="BP220" s="151"/>
      <c r="BR220" s="61">
        <f t="shared" si="195"/>
      </c>
    </row>
    <row r="221" spans="2:70" ht="12" customHeight="1">
      <c r="B221" s="43" t="s">
        <v>199</v>
      </c>
      <c r="C221" s="107">
        <v>0</v>
      </c>
      <c r="D221" s="107">
        <v>0</v>
      </c>
      <c r="E221" s="28">
        <f t="shared" si="168"/>
        <v>0</v>
      </c>
      <c r="F221" s="45" t="str">
        <f t="shared" si="169"/>
        <v>n. a.</v>
      </c>
      <c r="H221" s="107">
        <v>0</v>
      </c>
      <c r="I221" s="107">
        <v>1</v>
      </c>
      <c r="J221" s="28">
        <f t="shared" si="170"/>
        <v>1</v>
      </c>
      <c r="K221" s="45">
        <f t="shared" si="171"/>
        <v>0</v>
      </c>
      <c r="M221" s="107">
        <v>0</v>
      </c>
      <c r="N221" s="107">
        <v>2</v>
      </c>
      <c r="O221" s="28">
        <f t="shared" si="172"/>
        <v>2</v>
      </c>
      <c r="P221" s="45">
        <f t="shared" si="173"/>
        <v>0</v>
      </c>
      <c r="R221" s="107">
        <v>0</v>
      </c>
      <c r="S221" s="107">
        <v>1</v>
      </c>
      <c r="T221" s="28">
        <f t="shared" si="174"/>
        <v>1</v>
      </c>
      <c r="U221" s="45">
        <f t="shared" si="175"/>
        <v>0</v>
      </c>
      <c r="W221" s="107">
        <v>0</v>
      </c>
      <c r="X221" s="107">
        <v>2</v>
      </c>
      <c r="Y221" s="28">
        <f t="shared" si="176"/>
        <v>2</v>
      </c>
      <c r="Z221" s="45">
        <f t="shared" si="177"/>
        <v>0</v>
      </c>
      <c r="AB221" s="107">
        <v>0</v>
      </c>
      <c r="AC221" s="107">
        <v>1</v>
      </c>
      <c r="AD221" s="28">
        <f t="shared" si="178"/>
        <v>1</v>
      </c>
      <c r="AE221" s="45">
        <f t="shared" si="179"/>
        <v>0</v>
      </c>
      <c r="AG221" s="107">
        <v>0</v>
      </c>
      <c r="AH221" s="107">
        <v>3</v>
      </c>
      <c r="AI221" s="28">
        <f t="shared" si="180"/>
        <v>3</v>
      </c>
      <c r="AJ221" s="45">
        <f t="shared" si="181"/>
        <v>0</v>
      </c>
      <c r="AL221" s="107">
        <v>0</v>
      </c>
      <c r="AM221" s="107">
        <v>7</v>
      </c>
      <c r="AN221" s="28">
        <f t="shared" si="182"/>
        <v>7</v>
      </c>
      <c r="AO221" s="45">
        <f t="shared" si="183"/>
        <v>0</v>
      </c>
      <c r="AP221" s="76"/>
      <c r="AQ221" s="107">
        <v>0</v>
      </c>
      <c r="AR221" s="107">
        <v>1</v>
      </c>
      <c r="AS221" s="28">
        <f t="shared" si="184"/>
        <v>1</v>
      </c>
      <c r="AT221" s="45">
        <f t="shared" si="185"/>
        <v>0</v>
      </c>
      <c r="AU221" s="76"/>
      <c r="AV221" s="107">
        <v>0</v>
      </c>
      <c r="AW221" s="107">
        <v>0</v>
      </c>
      <c r="AX221" s="28">
        <f t="shared" si="186"/>
        <v>0</v>
      </c>
      <c r="AY221" s="45" t="str">
        <f t="shared" si="187"/>
        <v>n. a.</v>
      </c>
      <c r="AZ221" s="76"/>
      <c r="BA221" s="107">
        <v>0</v>
      </c>
      <c r="BB221" s="107">
        <v>3</v>
      </c>
      <c r="BC221" s="28">
        <f t="shared" si="188"/>
        <v>3</v>
      </c>
      <c r="BD221" s="45">
        <f t="shared" si="189"/>
        <v>0</v>
      </c>
      <c r="BE221" s="76"/>
      <c r="BF221" s="107">
        <v>0</v>
      </c>
      <c r="BG221" s="107">
        <v>2</v>
      </c>
      <c r="BH221" s="28">
        <f t="shared" si="190"/>
        <v>2</v>
      </c>
      <c r="BI221" s="45">
        <f t="shared" si="191"/>
        <v>0</v>
      </c>
      <c r="BJ221" s="121"/>
      <c r="BL221" s="199">
        <f ca="1" t="shared" si="192"/>
        <v>0</v>
      </c>
      <c r="BM221" s="181">
        <f ca="1" t="shared" si="192"/>
        <v>23</v>
      </c>
      <c r="BN221" s="28">
        <f t="shared" si="193"/>
        <v>23</v>
      </c>
      <c r="BO221" s="45">
        <f t="shared" si="194"/>
        <v>0</v>
      </c>
      <c r="BP221" s="151"/>
      <c r="BR221" s="61">
        <f t="shared" si="195"/>
      </c>
    </row>
    <row r="222" spans="2:70" ht="12" customHeight="1">
      <c r="B222" s="43" t="s">
        <v>254</v>
      </c>
      <c r="C222" s="107">
        <v>0</v>
      </c>
      <c r="D222" s="107">
        <v>0</v>
      </c>
      <c r="E222" s="28">
        <f t="shared" si="168"/>
        <v>0</v>
      </c>
      <c r="F222" s="45" t="str">
        <f t="shared" si="169"/>
        <v>n. a.</v>
      </c>
      <c r="H222" s="107">
        <v>0</v>
      </c>
      <c r="I222" s="107">
        <v>0</v>
      </c>
      <c r="J222" s="28">
        <f t="shared" si="170"/>
        <v>0</v>
      </c>
      <c r="K222" s="45" t="str">
        <f t="shared" si="171"/>
        <v>n. a.</v>
      </c>
      <c r="M222" s="107">
        <v>0</v>
      </c>
      <c r="N222" s="107">
        <v>0</v>
      </c>
      <c r="O222" s="28">
        <f t="shared" si="172"/>
        <v>0</v>
      </c>
      <c r="P222" s="45" t="str">
        <f t="shared" si="173"/>
        <v>n. a.</v>
      </c>
      <c r="R222" s="107">
        <v>0</v>
      </c>
      <c r="S222" s="107">
        <v>1</v>
      </c>
      <c r="T222" s="28">
        <f t="shared" si="174"/>
        <v>1</v>
      </c>
      <c r="U222" s="45">
        <f t="shared" si="175"/>
        <v>0</v>
      </c>
      <c r="W222" s="107">
        <v>0</v>
      </c>
      <c r="X222" s="107">
        <v>0</v>
      </c>
      <c r="Y222" s="28">
        <f t="shared" si="176"/>
        <v>0</v>
      </c>
      <c r="Z222" s="45" t="str">
        <f t="shared" si="177"/>
        <v>n. a.</v>
      </c>
      <c r="AB222" s="107">
        <v>0</v>
      </c>
      <c r="AC222" s="107">
        <v>0</v>
      </c>
      <c r="AD222" s="28">
        <f t="shared" si="178"/>
        <v>0</v>
      </c>
      <c r="AE222" s="45" t="str">
        <f t="shared" si="179"/>
        <v>n. a.</v>
      </c>
      <c r="AG222" s="107">
        <v>0</v>
      </c>
      <c r="AH222" s="107">
        <v>0</v>
      </c>
      <c r="AI222" s="28">
        <f t="shared" si="180"/>
        <v>0</v>
      </c>
      <c r="AJ222" s="45" t="str">
        <f t="shared" si="181"/>
        <v>n. a.</v>
      </c>
      <c r="AL222" s="107">
        <v>0</v>
      </c>
      <c r="AM222" s="107">
        <v>0</v>
      </c>
      <c r="AN222" s="28">
        <f t="shared" si="182"/>
        <v>0</v>
      </c>
      <c r="AO222" s="45" t="str">
        <f t="shared" si="183"/>
        <v>n. a.</v>
      </c>
      <c r="AP222" s="76"/>
      <c r="AQ222" s="107">
        <v>0</v>
      </c>
      <c r="AR222" s="107">
        <v>0</v>
      </c>
      <c r="AS222" s="28">
        <f t="shared" si="184"/>
        <v>0</v>
      </c>
      <c r="AT222" s="45" t="str">
        <f t="shared" si="185"/>
        <v>n. a.</v>
      </c>
      <c r="AU222" s="76"/>
      <c r="AV222" s="107">
        <v>0</v>
      </c>
      <c r="AW222" s="107">
        <v>0</v>
      </c>
      <c r="AX222" s="28">
        <f t="shared" si="186"/>
        <v>0</v>
      </c>
      <c r="AY222" s="45" t="str">
        <f t="shared" si="187"/>
        <v>n. a.</v>
      </c>
      <c r="AZ222" s="76"/>
      <c r="BA222" s="107">
        <v>0</v>
      </c>
      <c r="BB222" s="107">
        <v>0</v>
      </c>
      <c r="BC222" s="28">
        <f t="shared" si="188"/>
        <v>0</v>
      </c>
      <c r="BD222" s="45" t="str">
        <f t="shared" si="189"/>
        <v>n. a.</v>
      </c>
      <c r="BE222" s="76"/>
      <c r="BF222" s="107">
        <v>0</v>
      </c>
      <c r="BG222" s="107">
        <v>0</v>
      </c>
      <c r="BH222" s="28">
        <f t="shared" si="190"/>
        <v>0</v>
      </c>
      <c r="BI222" s="45" t="str">
        <f t="shared" si="191"/>
        <v>n. a.</v>
      </c>
      <c r="BJ222" s="121"/>
      <c r="BL222" s="199">
        <f ca="1" t="shared" si="192"/>
        <v>0</v>
      </c>
      <c r="BM222" s="181">
        <f ca="1" t="shared" si="192"/>
        <v>1</v>
      </c>
      <c r="BN222" s="28">
        <f t="shared" si="193"/>
        <v>1</v>
      </c>
      <c r="BO222" s="45">
        <f t="shared" si="194"/>
        <v>0</v>
      </c>
      <c r="BP222" s="151"/>
      <c r="BR222" s="61">
        <f t="shared" si="195"/>
      </c>
    </row>
    <row r="223" spans="2:70" ht="6" customHeight="1">
      <c r="B223" s="52"/>
      <c r="C223" s="44"/>
      <c r="D223" s="77"/>
      <c r="E223" s="77"/>
      <c r="F223" s="130"/>
      <c r="H223" s="44"/>
      <c r="I223" s="77"/>
      <c r="J223" s="77"/>
      <c r="K223" s="130"/>
      <c r="M223" s="44"/>
      <c r="N223" s="77"/>
      <c r="O223" s="77"/>
      <c r="P223" s="130"/>
      <c r="R223" s="44"/>
      <c r="S223" s="77"/>
      <c r="T223" s="77"/>
      <c r="U223" s="130"/>
      <c r="W223" s="44"/>
      <c r="X223" s="77"/>
      <c r="Y223" s="77"/>
      <c r="Z223" s="130"/>
      <c r="AB223" s="44"/>
      <c r="AC223" s="77"/>
      <c r="AD223" s="77"/>
      <c r="AE223" s="130"/>
      <c r="AG223" s="44"/>
      <c r="AH223" s="77"/>
      <c r="AI223" s="77"/>
      <c r="AJ223" s="130"/>
      <c r="AL223" s="44"/>
      <c r="AM223" s="77"/>
      <c r="AN223" s="77"/>
      <c r="AO223" s="130"/>
      <c r="AP223" s="130"/>
      <c r="AQ223" s="44"/>
      <c r="AR223" s="77"/>
      <c r="AS223" s="77"/>
      <c r="AT223" s="130"/>
      <c r="AU223" s="130"/>
      <c r="AV223" s="44"/>
      <c r="AW223" s="77"/>
      <c r="AX223" s="77"/>
      <c r="AY223" s="130"/>
      <c r="AZ223" s="130"/>
      <c r="BA223" s="44"/>
      <c r="BB223" s="77"/>
      <c r="BC223" s="77"/>
      <c r="BD223" s="130"/>
      <c r="BE223" s="130"/>
      <c r="BF223" s="44"/>
      <c r="BG223" s="77"/>
      <c r="BH223" s="77"/>
      <c r="BI223" s="130"/>
      <c r="BJ223" s="119"/>
      <c r="BL223" s="152"/>
      <c r="BM223" s="77"/>
      <c r="BN223" s="77"/>
      <c r="BO223" s="130"/>
      <c r="BP223" s="119"/>
      <c r="BR223" s="61">
        <f t="shared" si="195"/>
      </c>
    </row>
    <row r="224" spans="2:70" ht="12" customHeight="1">
      <c r="B224" s="51" t="s">
        <v>50</v>
      </c>
      <c r="C224" s="81">
        <f>SUM(C225:C284)</f>
        <v>148</v>
      </c>
      <c r="D224" s="81">
        <f>SUM(D225:D284)</f>
        <v>2931</v>
      </c>
      <c r="E224" s="28">
        <f>C224+D224</f>
        <v>3079</v>
      </c>
      <c r="F224" s="29">
        <f>_xlfn.IFERROR(C224/E224,"n. a.")</f>
        <v>0.04806755440077947</v>
      </c>
      <c r="H224" s="81">
        <f>SUM(H225:H284)</f>
        <v>188</v>
      </c>
      <c r="I224" s="81">
        <f>SUM(I225:I284)</f>
        <v>2880</v>
      </c>
      <c r="J224" s="28">
        <f>H224+I224</f>
        <v>3068</v>
      </c>
      <c r="K224" s="29">
        <f>_xlfn.IFERROR(H224/J224,"n. a.")</f>
        <v>0.061277705345501955</v>
      </c>
      <c r="M224" s="81">
        <f>SUM(M225:M284)</f>
        <v>148</v>
      </c>
      <c r="N224" s="81">
        <f>SUM(N225:N284)</f>
        <v>3392</v>
      </c>
      <c r="O224" s="28">
        <f>M224+N224</f>
        <v>3540</v>
      </c>
      <c r="P224" s="29">
        <f>_xlfn.IFERROR(M224/O224,"n. a.")</f>
        <v>0.04180790960451977</v>
      </c>
      <c r="R224" s="81">
        <f>SUM(R225:R284)</f>
        <v>136</v>
      </c>
      <c r="S224" s="81">
        <f>SUM(S225:S284)</f>
        <v>3078</v>
      </c>
      <c r="T224" s="28">
        <f>R224+S224</f>
        <v>3214</v>
      </c>
      <c r="U224" s="29">
        <f>_xlfn.IFERROR(R224/T224,"n. a.")</f>
        <v>0.042314872433105166</v>
      </c>
      <c r="W224" s="81">
        <f>SUM(W225:W284)</f>
        <v>197</v>
      </c>
      <c r="X224" s="81">
        <f>SUM(X225:X284)</f>
        <v>3666</v>
      </c>
      <c r="Y224" s="28">
        <f>W224+X224</f>
        <v>3863</v>
      </c>
      <c r="Z224" s="29">
        <f>_xlfn.IFERROR(W224/Y224,"n. a.")</f>
        <v>0.0509966347398395</v>
      </c>
      <c r="AB224" s="81">
        <f>SUM(AB225:AB284)</f>
        <v>169</v>
      </c>
      <c r="AC224" s="81">
        <f>SUM(AC225:AC284)</f>
        <v>3238</v>
      </c>
      <c r="AD224" s="28">
        <f>AB224+AC224</f>
        <v>3407</v>
      </c>
      <c r="AE224" s="29">
        <f>_xlfn.IFERROR(AB224/AD224,"n. a.")</f>
        <v>0.04960375697094218</v>
      </c>
      <c r="AG224" s="81">
        <f>SUM(AG225:AG284)</f>
        <v>133</v>
      </c>
      <c r="AH224" s="81">
        <f>SUM(AH225:AH284)</f>
        <v>3890</v>
      </c>
      <c r="AI224" s="28">
        <f>AG224+AH224</f>
        <v>4023</v>
      </c>
      <c r="AJ224" s="29">
        <f>_xlfn.IFERROR(AG224/AI224,"n. a.")</f>
        <v>0.03305990554312702</v>
      </c>
      <c r="AL224" s="81">
        <f>SUM(AL225:AL284)</f>
        <v>99</v>
      </c>
      <c r="AM224" s="81">
        <f>SUM(AM225:AM284)</f>
        <v>4183</v>
      </c>
      <c r="AN224" s="28">
        <f>AL224+AM224</f>
        <v>4282</v>
      </c>
      <c r="AO224" s="29">
        <f>_xlfn.IFERROR(AL224/AN224,"n. a.")</f>
        <v>0.023120037365716956</v>
      </c>
      <c r="AP224" s="76"/>
      <c r="AQ224" s="81">
        <f>SUM(AQ225:AQ284)</f>
        <v>84</v>
      </c>
      <c r="AR224" s="81">
        <f>SUM(AR225:AR284)</f>
        <v>2963</v>
      </c>
      <c r="AS224" s="28">
        <f>AQ224+AR224</f>
        <v>3047</v>
      </c>
      <c r="AT224" s="29">
        <f>_xlfn.IFERROR(AQ224/AS224,"n. a.")</f>
        <v>0.027568099770265836</v>
      </c>
      <c r="AU224" s="76"/>
      <c r="AV224" s="81">
        <f>SUM(AV225:AV284)</f>
        <v>116</v>
      </c>
      <c r="AW224" s="81">
        <f>SUM(AW225:AW284)</f>
        <v>3161</v>
      </c>
      <c r="AX224" s="28">
        <f>AV224+AW224</f>
        <v>3277</v>
      </c>
      <c r="AY224" s="29">
        <f>_xlfn.IFERROR(AV224/AX224,"n. a.")</f>
        <v>0.035398230088495575</v>
      </c>
      <c r="AZ224" s="76"/>
      <c r="BA224" s="81">
        <f>SUM(BA225:BA284)</f>
        <v>138</v>
      </c>
      <c r="BB224" s="81">
        <f>SUM(BB225:BB284)</f>
        <v>3225</v>
      </c>
      <c r="BC224" s="28">
        <f>BA224+BB224</f>
        <v>3363</v>
      </c>
      <c r="BD224" s="29">
        <f>_xlfn.IFERROR(BA224/BC224,"n. a.")</f>
        <v>0.04103479036574487</v>
      </c>
      <c r="BE224" s="76"/>
      <c r="BF224" s="81">
        <f>SUM(BF225:BF284)</f>
        <v>173</v>
      </c>
      <c r="BG224" s="81">
        <f>SUM(BG225:BG284)</f>
        <v>4770</v>
      </c>
      <c r="BH224" s="28">
        <f>BF224+BG224</f>
        <v>4943</v>
      </c>
      <c r="BI224" s="29">
        <f>_xlfn.IFERROR(BF224/BH224,"n. a.")</f>
        <v>0.034998988468541374</v>
      </c>
      <c r="BJ224" s="116"/>
      <c r="BL224" s="197">
        <f>SUM(BL225:BL284)</f>
        <v>1729</v>
      </c>
      <c r="BM224" s="81">
        <f>SUM(BM225:BM284)</f>
        <v>41377</v>
      </c>
      <c r="BN224" s="28">
        <f>BL224+BM224</f>
        <v>43106</v>
      </c>
      <c r="BO224" s="29">
        <f>_xlfn.IFERROR(BL224/BN224,"n. a.")</f>
        <v>0.0401104254628126</v>
      </c>
      <c r="BP224" s="148"/>
      <c r="BR224" s="61">
        <f t="shared" si="195"/>
      </c>
    </row>
    <row r="225" spans="2:70" ht="12" customHeight="1">
      <c r="B225" s="43" t="s">
        <v>66</v>
      </c>
      <c r="C225" s="107" t="s">
        <v>272</v>
      </c>
      <c r="D225" s="107">
        <v>20</v>
      </c>
      <c r="E225" s="28">
        <f aca="true" t="shared" si="196" ref="E225:E283">SUM(C225:D225)</f>
        <v>20</v>
      </c>
      <c r="F225" s="45" t="str">
        <f aca="true" t="shared" si="197" ref="F225:F283">_xlfn.IFERROR(C225/E225,"n. a.")</f>
        <v>n. a.</v>
      </c>
      <c r="H225" s="107">
        <v>0</v>
      </c>
      <c r="I225" s="107">
        <v>24</v>
      </c>
      <c r="J225" s="28">
        <f aca="true" t="shared" si="198" ref="J225:J283">H225+I225</f>
        <v>24</v>
      </c>
      <c r="K225" s="45">
        <f aca="true" t="shared" si="199" ref="K225:K283">_xlfn.IFERROR(H225/J225,"n. a.")</f>
        <v>0</v>
      </c>
      <c r="M225" s="107">
        <v>2</v>
      </c>
      <c r="N225" s="107">
        <v>12</v>
      </c>
      <c r="O225" s="28">
        <f aca="true" t="shared" si="200" ref="O225:O283">M225+N225</f>
        <v>14</v>
      </c>
      <c r="P225" s="45">
        <f aca="true" t="shared" si="201" ref="P225:P283">_xlfn.IFERROR(M225/O225,"n. a.")</f>
        <v>0.14285714285714285</v>
      </c>
      <c r="R225" s="107">
        <v>0</v>
      </c>
      <c r="S225" s="107">
        <v>12</v>
      </c>
      <c r="T225" s="28">
        <f aca="true" t="shared" si="202" ref="T225:T283">R225+S225</f>
        <v>12</v>
      </c>
      <c r="U225" s="45">
        <f aca="true" t="shared" si="203" ref="U225:U283">_xlfn.IFERROR(R225/T225,"n. a.")</f>
        <v>0</v>
      </c>
      <c r="W225" s="107">
        <v>1</v>
      </c>
      <c r="X225" s="107">
        <v>25</v>
      </c>
      <c r="Y225" s="28">
        <f aca="true" t="shared" si="204" ref="Y225:Y283">W225+X225</f>
        <v>26</v>
      </c>
      <c r="Z225" s="45">
        <f aca="true" t="shared" si="205" ref="Z225:Z283">_xlfn.IFERROR(W225/Y225,"n. a.")</f>
        <v>0.038461538461538464</v>
      </c>
      <c r="AB225" s="107">
        <v>0</v>
      </c>
      <c r="AC225" s="107">
        <v>10</v>
      </c>
      <c r="AD225" s="28">
        <f aca="true" t="shared" si="206" ref="AD225:AD283">AB225+AC225</f>
        <v>10</v>
      </c>
      <c r="AE225" s="45">
        <f aca="true" t="shared" si="207" ref="AE225:AE283">_xlfn.IFERROR(AB225/AD225,"n. a.")</f>
        <v>0</v>
      </c>
      <c r="AG225" s="107">
        <v>0</v>
      </c>
      <c r="AH225" s="107">
        <v>23</v>
      </c>
      <c r="AI225" s="28">
        <f aca="true" t="shared" si="208" ref="AI225:AI283">AG225+AH225</f>
        <v>23</v>
      </c>
      <c r="AJ225" s="45">
        <f aca="true" t="shared" si="209" ref="AJ225:AJ283">_xlfn.IFERROR(AG225/AI225,"n. a.")</f>
        <v>0</v>
      </c>
      <c r="AL225" s="107">
        <v>0</v>
      </c>
      <c r="AM225" s="107">
        <v>10</v>
      </c>
      <c r="AN225" s="28">
        <f aca="true" t="shared" si="210" ref="AN225:AN283">AL225+AM225</f>
        <v>10</v>
      </c>
      <c r="AO225" s="45">
        <f aca="true" t="shared" si="211" ref="AO225:AO283">_xlfn.IFERROR(AL225/AN225,"n. a.")</f>
        <v>0</v>
      </c>
      <c r="AP225" s="76"/>
      <c r="AQ225" s="107">
        <v>0</v>
      </c>
      <c r="AR225" s="107">
        <v>20</v>
      </c>
      <c r="AS225" s="28">
        <f aca="true" t="shared" si="212" ref="AS225:AS283">AQ225+AR225</f>
        <v>20</v>
      </c>
      <c r="AT225" s="45">
        <f aca="true" t="shared" si="213" ref="AT225:AT283">_xlfn.IFERROR(AQ225/AS225,"n. a.")</f>
        <v>0</v>
      </c>
      <c r="AU225" s="76"/>
      <c r="AV225" s="107">
        <v>0</v>
      </c>
      <c r="AW225" s="107">
        <v>25</v>
      </c>
      <c r="AX225" s="28">
        <f aca="true" t="shared" si="214" ref="AX225:AX283">AV225+AW225</f>
        <v>25</v>
      </c>
      <c r="AY225" s="45">
        <f aca="true" t="shared" si="215" ref="AY225:AY283">_xlfn.IFERROR(AV225/AX225,"n. a.")</f>
        <v>0</v>
      </c>
      <c r="AZ225" s="76"/>
      <c r="BA225" s="107">
        <v>3</v>
      </c>
      <c r="BB225" s="107">
        <v>22</v>
      </c>
      <c r="BC225" s="28">
        <f aca="true" t="shared" si="216" ref="BC225:BC283">BA225+BB225</f>
        <v>25</v>
      </c>
      <c r="BD225" s="45">
        <f aca="true" t="shared" si="217" ref="BD225:BD283">_xlfn.IFERROR(BA225/BC225,"n. a.")</f>
        <v>0.12</v>
      </c>
      <c r="BE225" s="76"/>
      <c r="BF225" s="107">
        <v>0</v>
      </c>
      <c r="BG225" s="107">
        <v>28</v>
      </c>
      <c r="BH225" s="28">
        <f aca="true" t="shared" si="218" ref="BH225:BH283">BF225+BG225</f>
        <v>28</v>
      </c>
      <c r="BI225" s="45">
        <f aca="true" t="shared" si="219" ref="BI225:BI283">_xlfn.IFERROR(BF225/BH225,"n. a.")</f>
        <v>0</v>
      </c>
      <c r="BJ225" s="121"/>
      <c r="BL225" s="199">
        <f aca="true" ca="1" t="shared" si="220" ref="BL225:BM244">_xlfn.SUMIFS(INDIRECT("C"&amp;MATCH($B225,$B$14:$B$290,0)+13&amp;":"&amp;$BN$1&amp;MATCH($B225,$B$14:$B$290,0)+13),INDIRECT("C6:"&amp;$BN$1&amp;"6"),BL$6)</f>
        <v>6</v>
      </c>
      <c r="BM225" s="181">
        <f ca="1" t="shared" si="220"/>
        <v>231</v>
      </c>
      <c r="BN225" s="28">
        <f aca="true" t="shared" si="221" ref="BN225:BN283">BL225+BM225</f>
        <v>237</v>
      </c>
      <c r="BO225" s="45">
        <f aca="true" t="shared" si="222" ref="BO225:BO283">_xlfn.IFERROR(BL225/BN225,"n. a.")</f>
        <v>0.02531645569620253</v>
      </c>
      <c r="BP225" s="151"/>
      <c r="BR225" s="61">
        <f t="shared" si="195"/>
      </c>
    </row>
    <row r="226" spans="2:70" ht="12" customHeight="1">
      <c r="B226" s="43" t="s">
        <v>146</v>
      </c>
      <c r="C226" s="107">
        <v>1</v>
      </c>
      <c r="D226" s="107">
        <v>113</v>
      </c>
      <c r="E226" s="28">
        <f t="shared" si="196"/>
        <v>114</v>
      </c>
      <c r="F226" s="45">
        <f t="shared" si="197"/>
        <v>0.008771929824561403</v>
      </c>
      <c r="H226" s="107">
        <v>1</v>
      </c>
      <c r="I226" s="107">
        <v>108</v>
      </c>
      <c r="J226" s="28">
        <f t="shared" si="198"/>
        <v>109</v>
      </c>
      <c r="K226" s="45">
        <f t="shared" si="199"/>
        <v>0.009174311926605505</v>
      </c>
      <c r="M226" s="107">
        <v>1</v>
      </c>
      <c r="N226" s="107">
        <v>98</v>
      </c>
      <c r="O226" s="28">
        <f t="shared" si="200"/>
        <v>99</v>
      </c>
      <c r="P226" s="45">
        <f t="shared" si="201"/>
        <v>0.010101010101010102</v>
      </c>
      <c r="R226" s="107">
        <v>0</v>
      </c>
      <c r="S226" s="107">
        <v>73</v>
      </c>
      <c r="T226" s="28">
        <f t="shared" si="202"/>
        <v>73</v>
      </c>
      <c r="U226" s="45">
        <f t="shared" si="203"/>
        <v>0</v>
      </c>
      <c r="W226" s="107">
        <v>1</v>
      </c>
      <c r="X226" s="107">
        <v>113</v>
      </c>
      <c r="Y226" s="28">
        <f t="shared" si="204"/>
        <v>114</v>
      </c>
      <c r="Z226" s="45">
        <f t="shared" si="205"/>
        <v>0.008771929824561403</v>
      </c>
      <c r="AB226" s="107">
        <v>2</v>
      </c>
      <c r="AC226" s="107">
        <v>88</v>
      </c>
      <c r="AD226" s="28">
        <f t="shared" si="206"/>
        <v>90</v>
      </c>
      <c r="AE226" s="45">
        <f t="shared" si="207"/>
        <v>0.022222222222222223</v>
      </c>
      <c r="AG226" s="107">
        <v>0</v>
      </c>
      <c r="AH226" s="107">
        <v>123</v>
      </c>
      <c r="AI226" s="28">
        <f t="shared" si="208"/>
        <v>123</v>
      </c>
      <c r="AJ226" s="45">
        <f t="shared" si="209"/>
        <v>0</v>
      </c>
      <c r="AL226" s="107">
        <v>4</v>
      </c>
      <c r="AM226" s="107">
        <v>190</v>
      </c>
      <c r="AN226" s="28">
        <f t="shared" si="210"/>
        <v>194</v>
      </c>
      <c r="AO226" s="45">
        <f t="shared" si="211"/>
        <v>0.020618556701030927</v>
      </c>
      <c r="AP226" s="76"/>
      <c r="AQ226" s="107">
        <v>2</v>
      </c>
      <c r="AR226" s="107">
        <v>124</v>
      </c>
      <c r="AS226" s="28">
        <f t="shared" si="212"/>
        <v>126</v>
      </c>
      <c r="AT226" s="45">
        <f t="shared" si="213"/>
        <v>0.015873015873015872</v>
      </c>
      <c r="AU226" s="76"/>
      <c r="AV226" s="107">
        <v>0</v>
      </c>
      <c r="AW226" s="107">
        <v>85</v>
      </c>
      <c r="AX226" s="28">
        <f t="shared" si="214"/>
        <v>85</v>
      </c>
      <c r="AY226" s="45">
        <f t="shared" si="215"/>
        <v>0</v>
      </c>
      <c r="AZ226" s="76"/>
      <c r="BA226" s="107">
        <v>3</v>
      </c>
      <c r="BB226" s="107">
        <v>99</v>
      </c>
      <c r="BC226" s="28">
        <f t="shared" si="216"/>
        <v>102</v>
      </c>
      <c r="BD226" s="45">
        <f t="shared" si="217"/>
        <v>0.029411764705882353</v>
      </c>
      <c r="BE226" s="76"/>
      <c r="BF226" s="107">
        <v>2</v>
      </c>
      <c r="BG226" s="107">
        <v>187</v>
      </c>
      <c r="BH226" s="28">
        <f t="shared" si="218"/>
        <v>189</v>
      </c>
      <c r="BI226" s="45">
        <f t="shared" si="219"/>
        <v>0.010582010582010581</v>
      </c>
      <c r="BJ226" s="121"/>
      <c r="BL226" s="199">
        <f ca="1" t="shared" si="220"/>
        <v>17</v>
      </c>
      <c r="BM226" s="181">
        <f ca="1" t="shared" si="220"/>
        <v>1401</v>
      </c>
      <c r="BN226" s="28">
        <f t="shared" si="221"/>
        <v>1418</v>
      </c>
      <c r="BO226" s="45">
        <f t="shared" si="222"/>
        <v>0.011988716502115656</v>
      </c>
      <c r="BP226" s="151"/>
      <c r="BR226" s="61">
        <f t="shared" si="195"/>
      </c>
    </row>
    <row r="227" spans="2:70" ht="12" customHeight="1">
      <c r="B227" s="43" t="s">
        <v>147</v>
      </c>
      <c r="C227" s="107" t="s">
        <v>272</v>
      </c>
      <c r="D227" s="107">
        <v>8</v>
      </c>
      <c r="E227" s="28">
        <f t="shared" si="196"/>
        <v>8</v>
      </c>
      <c r="F227" s="45" t="str">
        <f t="shared" si="197"/>
        <v>n. a.</v>
      </c>
      <c r="H227" s="107">
        <v>1</v>
      </c>
      <c r="I227" s="107">
        <v>22</v>
      </c>
      <c r="J227" s="28">
        <f t="shared" si="198"/>
        <v>23</v>
      </c>
      <c r="K227" s="45">
        <f t="shared" si="199"/>
        <v>0.043478260869565216</v>
      </c>
      <c r="M227" s="107">
        <v>1</v>
      </c>
      <c r="N227" s="107">
        <v>29</v>
      </c>
      <c r="O227" s="28">
        <f t="shared" si="200"/>
        <v>30</v>
      </c>
      <c r="P227" s="45">
        <f t="shared" si="201"/>
        <v>0.03333333333333333</v>
      </c>
      <c r="R227" s="107">
        <v>1</v>
      </c>
      <c r="S227" s="107">
        <v>9</v>
      </c>
      <c r="T227" s="28">
        <f t="shared" si="202"/>
        <v>10</v>
      </c>
      <c r="U227" s="45">
        <f t="shared" si="203"/>
        <v>0.1</v>
      </c>
      <c r="W227" s="107">
        <v>0</v>
      </c>
      <c r="X227" s="107">
        <v>16</v>
      </c>
      <c r="Y227" s="28">
        <f t="shared" si="204"/>
        <v>16</v>
      </c>
      <c r="Z227" s="45">
        <f t="shared" si="205"/>
        <v>0</v>
      </c>
      <c r="AB227" s="107">
        <v>0</v>
      </c>
      <c r="AC227" s="107">
        <v>9</v>
      </c>
      <c r="AD227" s="28">
        <f t="shared" si="206"/>
        <v>9</v>
      </c>
      <c r="AE227" s="45">
        <f t="shared" si="207"/>
        <v>0</v>
      </c>
      <c r="AG227" s="107">
        <v>1</v>
      </c>
      <c r="AH227" s="107">
        <v>13</v>
      </c>
      <c r="AI227" s="28">
        <f t="shared" si="208"/>
        <v>14</v>
      </c>
      <c r="AJ227" s="45">
        <f t="shared" si="209"/>
        <v>0.07142857142857142</v>
      </c>
      <c r="AL227" s="107">
        <v>0</v>
      </c>
      <c r="AM227" s="107">
        <v>17</v>
      </c>
      <c r="AN227" s="28">
        <f t="shared" si="210"/>
        <v>17</v>
      </c>
      <c r="AO227" s="45">
        <f t="shared" si="211"/>
        <v>0</v>
      </c>
      <c r="AP227" s="76"/>
      <c r="AQ227" s="107">
        <v>1</v>
      </c>
      <c r="AR227" s="107">
        <v>13</v>
      </c>
      <c r="AS227" s="28">
        <f t="shared" si="212"/>
        <v>14</v>
      </c>
      <c r="AT227" s="45">
        <f t="shared" si="213"/>
        <v>0.07142857142857142</v>
      </c>
      <c r="AU227" s="76"/>
      <c r="AV227" s="107">
        <v>1</v>
      </c>
      <c r="AW227" s="107">
        <v>8</v>
      </c>
      <c r="AX227" s="28">
        <f t="shared" si="214"/>
        <v>9</v>
      </c>
      <c r="AY227" s="45">
        <f t="shared" si="215"/>
        <v>0.1111111111111111</v>
      </c>
      <c r="AZ227" s="76"/>
      <c r="BA227" s="107">
        <v>0</v>
      </c>
      <c r="BB227" s="107">
        <v>12</v>
      </c>
      <c r="BC227" s="28">
        <f t="shared" si="216"/>
        <v>12</v>
      </c>
      <c r="BD227" s="45">
        <f t="shared" si="217"/>
        <v>0</v>
      </c>
      <c r="BE227" s="76"/>
      <c r="BF227" s="107">
        <v>0</v>
      </c>
      <c r="BG227" s="107">
        <v>18</v>
      </c>
      <c r="BH227" s="28">
        <f t="shared" si="218"/>
        <v>18</v>
      </c>
      <c r="BI227" s="45">
        <f t="shared" si="219"/>
        <v>0</v>
      </c>
      <c r="BJ227" s="121"/>
      <c r="BL227" s="199">
        <f ca="1" t="shared" si="220"/>
        <v>6</v>
      </c>
      <c r="BM227" s="181">
        <f ca="1" t="shared" si="220"/>
        <v>174</v>
      </c>
      <c r="BN227" s="28">
        <f t="shared" si="221"/>
        <v>180</v>
      </c>
      <c r="BO227" s="45">
        <f t="shared" si="222"/>
        <v>0.03333333333333333</v>
      </c>
      <c r="BP227" s="151"/>
      <c r="BR227" s="61">
        <f t="shared" si="195"/>
      </c>
    </row>
    <row r="228" spans="2:70" ht="12" customHeight="1">
      <c r="B228" s="43" t="s">
        <v>148</v>
      </c>
      <c r="C228" s="107" t="s">
        <v>272</v>
      </c>
      <c r="D228" s="107">
        <v>2</v>
      </c>
      <c r="E228" s="28">
        <f t="shared" si="196"/>
        <v>2</v>
      </c>
      <c r="F228" s="45" t="str">
        <f t="shared" si="197"/>
        <v>n. a.</v>
      </c>
      <c r="H228" s="107">
        <v>0</v>
      </c>
      <c r="I228" s="107">
        <v>7</v>
      </c>
      <c r="J228" s="28">
        <f t="shared" si="198"/>
        <v>7</v>
      </c>
      <c r="K228" s="45">
        <f t="shared" si="199"/>
        <v>0</v>
      </c>
      <c r="M228" s="107">
        <v>2</v>
      </c>
      <c r="N228" s="107">
        <v>7</v>
      </c>
      <c r="O228" s="28">
        <f t="shared" si="200"/>
        <v>9</v>
      </c>
      <c r="P228" s="45">
        <f t="shared" si="201"/>
        <v>0.2222222222222222</v>
      </c>
      <c r="R228" s="107">
        <v>0</v>
      </c>
      <c r="S228" s="107">
        <v>7</v>
      </c>
      <c r="T228" s="28">
        <f t="shared" si="202"/>
        <v>7</v>
      </c>
      <c r="U228" s="45">
        <f t="shared" si="203"/>
        <v>0</v>
      </c>
      <c r="W228" s="107">
        <v>0</v>
      </c>
      <c r="X228" s="107">
        <v>9</v>
      </c>
      <c r="Y228" s="28">
        <f t="shared" si="204"/>
        <v>9</v>
      </c>
      <c r="Z228" s="45">
        <f t="shared" si="205"/>
        <v>0</v>
      </c>
      <c r="AB228" s="107">
        <v>0</v>
      </c>
      <c r="AC228" s="107">
        <v>10</v>
      </c>
      <c r="AD228" s="28">
        <f t="shared" si="206"/>
        <v>10</v>
      </c>
      <c r="AE228" s="45">
        <f t="shared" si="207"/>
        <v>0</v>
      </c>
      <c r="AG228" s="107">
        <v>0</v>
      </c>
      <c r="AH228" s="107">
        <v>6</v>
      </c>
      <c r="AI228" s="28">
        <f t="shared" si="208"/>
        <v>6</v>
      </c>
      <c r="AJ228" s="45">
        <f t="shared" si="209"/>
        <v>0</v>
      </c>
      <c r="AL228" s="107">
        <v>0</v>
      </c>
      <c r="AM228" s="107">
        <v>9</v>
      </c>
      <c r="AN228" s="28">
        <f t="shared" si="210"/>
        <v>9</v>
      </c>
      <c r="AO228" s="45">
        <f t="shared" si="211"/>
        <v>0</v>
      </c>
      <c r="AP228" s="76"/>
      <c r="AQ228" s="107">
        <v>0</v>
      </c>
      <c r="AR228" s="107">
        <v>7</v>
      </c>
      <c r="AS228" s="28">
        <f t="shared" si="212"/>
        <v>7</v>
      </c>
      <c r="AT228" s="45">
        <f t="shared" si="213"/>
        <v>0</v>
      </c>
      <c r="AU228" s="76"/>
      <c r="AV228" s="107">
        <v>0</v>
      </c>
      <c r="AW228" s="107">
        <v>1</v>
      </c>
      <c r="AX228" s="28">
        <f t="shared" si="214"/>
        <v>1</v>
      </c>
      <c r="AY228" s="45">
        <f t="shared" si="215"/>
        <v>0</v>
      </c>
      <c r="AZ228" s="76"/>
      <c r="BA228" s="107">
        <v>0</v>
      </c>
      <c r="BB228" s="107">
        <v>6</v>
      </c>
      <c r="BC228" s="28">
        <f t="shared" si="216"/>
        <v>6</v>
      </c>
      <c r="BD228" s="45">
        <f t="shared" si="217"/>
        <v>0</v>
      </c>
      <c r="BE228" s="76"/>
      <c r="BF228" s="107">
        <v>0</v>
      </c>
      <c r="BG228" s="107">
        <v>13</v>
      </c>
      <c r="BH228" s="28">
        <f t="shared" si="218"/>
        <v>13</v>
      </c>
      <c r="BI228" s="45">
        <f t="shared" si="219"/>
        <v>0</v>
      </c>
      <c r="BJ228" s="121"/>
      <c r="BL228" s="199">
        <f ca="1" t="shared" si="220"/>
        <v>2</v>
      </c>
      <c r="BM228" s="181">
        <f ca="1" t="shared" si="220"/>
        <v>84</v>
      </c>
      <c r="BN228" s="28">
        <f t="shared" si="221"/>
        <v>86</v>
      </c>
      <c r="BO228" s="45">
        <f t="shared" si="222"/>
        <v>0.023255813953488372</v>
      </c>
      <c r="BP228" s="151"/>
      <c r="BR228" s="61">
        <f t="shared" si="195"/>
      </c>
    </row>
    <row r="229" spans="2:70" ht="12" customHeight="1">
      <c r="B229" s="43" t="s">
        <v>149</v>
      </c>
      <c r="C229" s="107" t="s">
        <v>272</v>
      </c>
      <c r="D229" s="107">
        <v>6</v>
      </c>
      <c r="E229" s="28">
        <f t="shared" si="196"/>
        <v>6</v>
      </c>
      <c r="F229" s="45" t="str">
        <f t="shared" si="197"/>
        <v>n. a.</v>
      </c>
      <c r="H229" s="107">
        <v>1</v>
      </c>
      <c r="I229" s="107">
        <v>9</v>
      </c>
      <c r="J229" s="28">
        <f t="shared" si="198"/>
        <v>10</v>
      </c>
      <c r="K229" s="45">
        <f t="shared" si="199"/>
        <v>0.1</v>
      </c>
      <c r="M229" s="107">
        <v>2</v>
      </c>
      <c r="N229" s="107">
        <v>13</v>
      </c>
      <c r="O229" s="28">
        <f t="shared" si="200"/>
        <v>15</v>
      </c>
      <c r="P229" s="45">
        <f t="shared" si="201"/>
        <v>0.13333333333333333</v>
      </c>
      <c r="R229" s="107">
        <v>1</v>
      </c>
      <c r="S229" s="107">
        <v>7</v>
      </c>
      <c r="T229" s="28">
        <f t="shared" si="202"/>
        <v>8</v>
      </c>
      <c r="U229" s="45">
        <f t="shared" si="203"/>
        <v>0.125</v>
      </c>
      <c r="W229" s="107">
        <v>0</v>
      </c>
      <c r="X229" s="107">
        <v>17</v>
      </c>
      <c r="Y229" s="28">
        <f t="shared" si="204"/>
        <v>17</v>
      </c>
      <c r="Z229" s="45">
        <f t="shared" si="205"/>
        <v>0</v>
      </c>
      <c r="AB229" s="107">
        <v>2</v>
      </c>
      <c r="AC229" s="107">
        <v>10</v>
      </c>
      <c r="AD229" s="28">
        <f t="shared" si="206"/>
        <v>12</v>
      </c>
      <c r="AE229" s="45">
        <f t="shared" si="207"/>
        <v>0.16666666666666666</v>
      </c>
      <c r="AG229" s="107">
        <v>4</v>
      </c>
      <c r="AH229" s="107">
        <v>7</v>
      </c>
      <c r="AI229" s="28">
        <f t="shared" si="208"/>
        <v>11</v>
      </c>
      <c r="AJ229" s="45">
        <f t="shared" si="209"/>
        <v>0.36363636363636365</v>
      </c>
      <c r="AL229" s="107">
        <v>0</v>
      </c>
      <c r="AM229" s="107">
        <v>6</v>
      </c>
      <c r="AN229" s="28">
        <f t="shared" si="210"/>
        <v>6</v>
      </c>
      <c r="AO229" s="45">
        <f t="shared" si="211"/>
        <v>0</v>
      </c>
      <c r="AP229" s="76"/>
      <c r="AQ229" s="107">
        <v>0</v>
      </c>
      <c r="AR229" s="107">
        <v>16</v>
      </c>
      <c r="AS229" s="28">
        <f t="shared" si="212"/>
        <v>16</v>
      </c>
      <c r="AT229" s="45">
        <f t="shared" si="213"/>
        <v>0</v>
      </c>
      <c r="AU229" s="76"/>
      <c r="AV229" s="107">
        <v>0</v>
      </c>
      <c r="AW229" s="107">
        <v>13</v>
      </c>
      <c r="AX229" s="28">
        <f t="shared" si="214"/>
        <v>13</v>
      </c>
      <c r="AY229" s="45">
        <f t="shared" si="215"/>
        <v>0</v>
      </c>
      <c r="AZ229" s="76"/>
      <c r="BA229" s="107">
        <v>0</v>
      </c>
      <c r="BB229" s="107">
        <v>7</v>
      </c>
      <c r="BC229" s="28">
        <f t="shared" si="216"/>
        <v>7</v>
      </c>
      <c r="BD229" s="45">
        <f t="shared" si="217"/>
        <v>0</v>
      </c>
      <c r="BE229" s="76"/>
      <c r="BF229" s="107">
        <v>1</v>
      </c>
      <c r="BG229" s="107">
        <v>14</v>
      </c>
      <c r="BH229" s="28">
        <f t="shared" si="218"/>
        <v>15</v>
      </c>
      <c r="BI229" s="45">
        <f t="shared" si="219"/>
        <v>0.06666666666666667</v>
      </c>
      <c r="BJ229" s="121"/>
      <c r="BL229" s="199">
        <f ca="1" t="shared" si="220"/>
        <v>11</v>
      </c>
      <c r="BM229" s="181">
        <f ca="1" t="shared" si="220"/>
        <v>125</v>
      </c>
      <c r="BN229" s="28">
        <f t="shared" si="221"/>
        <v>136</v>
      </c>
      <c r="BO229" s="45">
        <f t="shared" si="222"/>
        <v>0.08088235294117647</v>
      </c>
      <c r="BP229" s="151"/>
      <c r="BR229" s="61">
        <f t="shared" si="195"/>
      </c>
    </row>
    <row r="230" spans="2:70" ht="12" customHeight="1">
      <c r="B230" s="43" t="s">
        <v>150</v>
      </c>
      <c r="C230" s="107" t="s">
        <v>272</v>
      </c>
      <c r="D230" s="107">
        <v>1</v>
      </c>
      <c r="E230" s="28">
        <f t="shared" si="196"/>
        <v>1</v>
      </c>
      <c r="F230" s="45" t="str">
        <f t="shared" si="197"/>
        <v>n. a.</v>
      </c>
      <c r="H230" s="107">
        <v>0</v>
      </c>
      <c r="I230" s="107">
        <v>3</v>
      </c>
      <c r="J230" s="28">
        <f t="shared" si="198"/>
        <v>3</v>
      </c>
      <c r="K230" s="45">
        <f t="shared" si="199"/>
        <v>0</v>
      </c>
      <c r="M230" s="107">
        <v>0</v>
      </c>
      <c r="N230" s="107">
        <v>8</v>
      </c>
      <c r="O230" s="28">
        <f t="shared" si="200"/>
        <v>8</v>
      </c>
      <c r="P230" s="45">
        <f t="shared" si="201"/>
        <v>0</v>
      </c>
      <c r="R230" s="107">
        <v>0</v>
      </c>
      <c r="S230" s="107">
        <v>3</v>
      </c>
      <c r="T230" s="28">
        <f t="shared" si="202"/>
        <v>3</v>
      </c>
      <c r="U230" s="45">
        <f t="shared" si="203"/>
        <v>0</v>
      </c>
      <c r="W230" s="107">
        <v>0</v>
      </c>
      <c r="X230" s="107">
        <v>21</v>
      </c>
      <c r="Y230" s="28">
        <f t="shared" si="204"/>
        <v>21</v>
      </c>
      <c r="Z230" s="45">
        <f t="shared" si="205"/>
        <v>0</v>
      </c>
      <c r="AB230" s="107">
        <v>0</v>
      </c>
      <c r="AC230" s="107">
        <v>7</v>
      </c>
      <c r="AD230" s="28">
        <f t="shared" si="206"/>
        <v>7</v>
      </c>
      <c r="AE230" s="45">
        <f t="shared" si="207"/>
        <v>0</v>
      </c>
      <c r="AG230" s="107">
        <v>0</v>
      </c>
      <c r="AH230" s="107">
        <v>6</v>
      </c>
      <c r="AI230" s="28">
        <f t="shared" si="208"/>
        <v>6</v>
      </c>
      <c r="AJ230" s="45">
        <f t="shared" si="209"/>
        <v>0</v>
      </c>
      <c r="AL230" s="107">
        <v>0</v>
      </c>
      <c r="AM230" s="107">
        <v>2</v>
      </c>
      <c r="AN230" s="28">
        <f t="shared" si="210"/>
        <v>2</v>
      </c>
      <c r="AO230" s="45">
        <f t="shared" si="211"/>
        <v>0</v>
      </c>
      <c r="AP230" s="76"/>
      <c r="AQ230" s="107">
        <v>0</v>
      </c>
      <c r="AR230" s="107">
        <v>7</v>
      </c>
      <c r="AS230" s="28">
        <f t="shared" si="212"/>
        <v>7</v>
      </c>
      <c r="AT230" s="45">
        <f t="shared" si="213"/>
        <v>0</v>
      </c>
      <c r="AU230" s="76"/>
      <c r="AV230" s="107">
        <v>1</v>
      </c>
      <c r="AW230" s="107">
        <v>9</v>
      </c>
      <c r="AX230" s="28">
        <f t="shared" si="214"/>
        <v>10</v>
      </c>
      <c r="AY230" s="45">
        <f t="shared" si="215"/>
        <v>0.1</v>
      </c>
      <c r="AZ230" s="76"/>
      <c r="BA230" s="107">
        <v>0</v>
      </c>
      <c r="BB230" s="107">
        <v>4</v>
      </c>
      <c r="BC230" s="28">
        <f t="shared" si="216"/>
        <v>4</v>
      </c>
      <c r="BD230" s="45">
        <f t="shared" si="217"/>
        <v>0</v>
      </c>
      <c r="BE230" s="76"/>
      <c r="BF230" s="107">
        <v>1</v>
      </c>
      <c r="BG230" s="107">
        <v>15</v>
      </c>
      <c r="BH230" s="28">
        <f t="shared" si="218"/>
        <v>16</v>
      </c>
      <c r="BI230" s="45">
        <f t="shared" si="219"/>
        <v>0.0625</v>
      </c>
      <c r="BJ230" s="121"/>
      <c r="BL230" s="199">
        <f ca="1" t="shared" si="220"/>
        <v>2</v>
      </c>
      <c r="BM230" s="181">
        <f ca="1" t="shared" si="220"/>
        <v>86</v>
      </c>
      <c r="BN230" s="28">
        <f t="shared" si="221"/>
        <v>88</v>
      </c>
      <c r="BO230" s="45">
        <f t="shared" si="222"/>
        <v>0.022727272727272728</v>
      </c>
      <c r="BP230" s="151"/>
      <c r="BR230" s="61">
        <f t="shared" si="195"/>
      </c>
    </row>
    <row r="231" spans="2:70" ht="12" customHeight="1">
      <c r="B231" s="43" t="s">
        <v>182</v>
      </c>
      <c r="C231" s="107" t="s">
        <v>272</v>
      </c>
      <c r="D231" s="107">
        <v>5</v>
      </c>
      <c r="E231" s="28">
        <f t="shared" si="196"/>
        <v>5</v>
      </c>
      <c r="F231" s="45" t="str">
        <f t="shared" si="197"/>
        <v>n. a.</v>
      </c>
      <c r="H231" s="107">
        <v>0</v>
      </c>
      <c r="I231" s="107">
        <v>4</v>
      </c>
      <c r="J231" s="28">
        <f t="shared" si="198"/>
        <v>4</v>
      </c>
      <c r="K231" s="45">
        <f t="shared" si="199"/>
        <v>0</v>
      </c>
      <c r="M231" s="107">
        <v>0</v>
      </c>
      <c r="N231" s="107">
        <v>9</v>
      </c>
      <c r="O231" s="28">
        <f t="shared" si="200"/>
        <v>9</v>
      </c>
      <c r="P231" s="45">
        <f t="shared" si="201"/>
        <v>0</v>
      </c>
      <c r="R231" s="107">
        <v>0</v>
      </c>
      <c r="S231" s="107">
        <v>18</v>
      </c>
      <c r="T231" s="28">
        <f t="shared" si="202"/>
        <v>18</v>
      </c>
      <c r="U231" s="45">
        <f t="shared" si="203"/>
        <v>0</v>
      </c>
      <c r="W231" s="107">
        <v>0</v>
      </c>
      <c r="X231" s="107">
        <v>17</v>
      </c>
      <c r="Y231" s="28">
        <f t="shared" si="204"/>
        <v>17</v>
      </c>
      <c r="Z231" s="45">
        <f t="shared" si="205"/>
        <v>0</v>
      </c>
      <c r="AB231" s="107">
        <v>0</v>
      </c>
      <c r="AC231" s="107">
        <v>24</v>
      </c>
      <c r="AD231" s="28">
        <f t="shared" si="206"/>
        <v>24</v>
      </c>
      <c r="AE231" s="45">
        <f t="shared" si="207"/>
        <v>0</v>
      </c>
      <c r="AG231" s="107">
        <v>0</v>
      </c>
      <c r="AH231" s="107">
        <v>41</v>
      </c>
      <c r="AI231" s="28">
        <f t="shared" si="208"/>
        <v>41</v>
      </c>
      <c r="AJ231" s="45">
        <f t="shared" si="209"/>
        <v>0</v>
      </c>
      <c r="AL231" s="107">
        <v>0</v>
      </c>
      <c r="AM231" s="107">
        <v>54</v>
      </c>
      <c r="AN231" s="28">
        <f t="shared" si="210"/>
        <v>54</v>
      </c>
      <c r="AO231" s="45">
        <f t="shared" si="211"/>
        <v>0</v>
      </c>
      <c r="AP231" s="76"/>
      <c r="AQ231" s="107">
        <v>2</v>
      </c>
      <c r="AR231" s="107">
        <v>11</v>
      </c>
      <c r="AS231" s="28">
        <f t="shared" si="212"/>
        <v>13</v>
      </c>
      <c r="AT231" s="45">
        <f t="shared" si="213"/>
        <v>0.15384615384615385</v>
      </c>
      <c r="AU231" s="76"/>
      <c r="AV231" s="107">
        <v>1</v>
      </c>
      <c r="AW231" s="107">
        <v>9</v>
      </c>
      <c r="AX231" s="28">
        <f t="shared" si="214"/>
        <v>10</v>
      </c>
      <c r="AY231" s="45">
        <f t="shared" si="215"/>
        <v>0.1</v>
      </c>
      <c r="AZ231" s="76"/>
      <c r="BA231" s="107">
        <v>0</v>
      </c>
      <c r="BB231" s="107">
        <v>21</v>
      </c>
      <c r="BC231" s="28">
        <f t="shared" si="216"/>
        <v>21</v>
      </c>
      <c r="BD231" s="45">
        <f t="shared" si="217"/>
        <v>0</v>
      </c>
      <c r="BE231" s="76"/>
      <c r="BF231" s="107">
        <v>0</v>
      </c>
      <c r="BG231" s="107">
        <v>14</v>
      </c>
      <c r="BH231" s="28">
        <f t="shared" si="218"/>
        <v>14</v>
      </c>
      <c r="BI231" s="45">
        <f t="shared" si="219"/>
        <v>0</v>
      </c>
      <c r="BJ231" s="121"/>
      <c r="BL231" s="199">
        <f ca="1" t="shared" si="220"/>
        <v>3</v>
      </c>
      <c r="BM231" s="181">
        <f ca="1" t="shared" si="220"/>
        <v>227</v>
      </c>
      <c r="BN231" s="28">
        <f t="shared" si="221"/>
        <v>230</v>
      </c>
      <c r="BO231" s="45">
        <f t="shared" si="222"/>
        <v>0.013043478260869565</v>
      </c>
      <c r="BP231" s="151"/>
      <c r="BR231" s="61">
        <f t="shared" si="195"/>
      </c>
    </row>
    <row r="232" spans="2:70" ht="12" customHeight="1">
      <c r="B232" s="43" t="s">
        <v>51</v>
      </c>
      <c r="C232" s="107">
        <v>14</v>
      </c>
      <c r="D232" s="107">
        <v>68</v>
      </c>
      <c r="E232" s="28">
        <f t="shared" si="196"/>
        <v>82</v>
      </c>
      <c r="F232" s="45">
        <f t="shared" si="197"/>
        <v>0.17073170731707318</v>
      </c>
      <c r="H232" s="107">
        <v>18</v>
      </c>
      <c r="I232" s="107">
        <v>77</v>
      </c>
      <c r="J232" s="28">
        <f t="shared" si="198"/>
        <v>95</v>
      </c>
      <c r="K232" s="45">
        <f t="shared" si="199"/>
        <v>0.18947368421052632</v>
      </c>
      <c r="M232" s="107">
        <v>4</v>
      </c>
      <c r="N232" s="107">
        <v>62</v>
      </c>
      <c r="O232" s="28">
        <f t="shared" si="200"/>
        <v>66</v>
      </c>
      <c r="P232" s="45">
        <f t="shared" si="201"/>
        <v>0.06060606060606061</v>
      </c>
      <c r="R232" s="107">
        <v>19</v>
      </c>
      <c r="S232" s="107">
        <v>72</v>
      </c>
      <c r="T232" s="28">
        <f t="shared" si="202"/>
        <v>91</v>
      </c>
      <c r="U232" s="45">
        <f t="shared" si="203"/>
        <v>0.2087912087912088</v>
      </c>
      <c r="W232" s="107">
        <v>15</v>
      </c>
      <c r="X232" s="107">
        <v>105</v>
      </c>
      <c r="Y232" s="28">
        <f t="shared" si="204"/>
        <v>120</v>
      </c>
      <c r="Z232" s="45">
        <f t="shared" si="205"/>
        <v>0.125</v>
      </c>
      <c r="AB232" s="107">
        <v>19</v>
      </c>
      <c r="AC232" s="107">
        <v>87</v>
      </c>
      <c r="AD232" s="28">
        <f t="shared" si="206"/>
        <v>106</v>
      </c>
      <c r="AE232" s="45">
        <f t="shared" si="207"/>
        <v>0.1792452830188679</v>
      </c>
      <c r="AG232" s="107">
        <v>4</v>
      </c>
      <c r="AH232" s="107">
        <v>105</v>
      </c>
      <c r="AI232" s="28">
        <f t="shared" si="208"/>
        <v>109</v>
      </c>
      <c r="AJ232" s="45">
        <f t="shared" si="209"/>
        <v>0.03669724770642202</v>
      </c>
      <c r="AL232" s="107">
        <v>12</v>
      </c>
      <c r="AM232" s="107">
        <v>107</v>
      </c>
      <c r="AN232" s="28">
        <f t="shared" si="210"/>
        <v>119</v>
      </c>
      <c r="AO232" s="45">
        <f t="shared" si="211"/>
        <v>0.10084033613445378</v>
      </c>
      <c r="AP232" s="76"/>
      <c r="AQ232" s="107">
        <v>14</v>
      </c>
      <c r="AR232" s="107">
        <v>80</v>
      </c>
      <c r="AS232" s="28">
        <f t="shared" si="212"/>
        <v>94</v>
      </c>
      <c r="AT232" s="45">
        <f t="shared" si="213"/>
        <v>0.14893617021276595</v>
      </c>
      <c r="AU232" s="76"/>
      <c r="AV232" s="107">
        <v>10</v>
      </c>
      <c r="AW232" s="107">
        <v>67</v>
      </c>
      <c r="AX232" s="28">
        <f t="shared" si="214"/>
        <v>77</v>
      </c>
      <c r="AY232" s="45">
        <f t="shared" si="215"/>
        <v>0.12987012987012986</v>
      </c>
      <c r="AZ232" s="76"/>
      <c r="BA232" s="107">
        <v>20</v>
      </c>
      <c r="BB232" s="107">
        <v>110</v>
      </c>
      <c r="BC232" s="28">
        <f t="shared" si="216"/>
        <v>130</v>
      </c>
      <c r="BD232" s="45">
        <f t="shared" si="217"/>
        <v>0.15384615384615385</v>
      </c>
      <c r="BE232" s="76"/>
      <c r="BF232" s="107">
        <v>21</v>
      </c>
      <c r="BG232" s="107">
        <v>120</v>
      </c>
      <c r="BH232" s="28">
        <f t="shared" si="218"/>
        <v>141</v>
      </c>
      <c r="BI232" s="45">
        <f t="shared" si="219"/>
        <v>0.14893617021276595</v>
      </c>
      <c r="BJ232" s="121"/>
      <c r="BL232" s="199">
        <f ca="1" t="shared" si="220"/>
        <v>170</v>
      </c>
      <c r="BM232" s="181">
        <f ca="1" t="shared" si="220"/>
        <v>1060</v>
      </c>
      <c r="BN232" s="28">
        <f t="shared" si="221"/>
        <v>1230</v>
      </c>
      <c r="BO232" s="45">
        <f t="shared" si="222"/>
        <v>0.13821138211382114</v>
      </c>
      <c r="BP232" s="151"/>
      <c r="BR232" s="61">
        <f t="shared" si="195"/>
      </c>
    </row>
    <row r="233" spans="2:70" ht="12" customHeight="1">
      <c r="B233" s="43" t="s">
        <v>184</v>
      </c>
      <c r="C233" s="107" t="s">
        <v>272</v>
      </c>
      <c r="D233" s="107">
        <v>0</v>
      </c>
      <c r="E233" s="28">
        <f t="shared" si="196"/>
        <v>0</v>
      </c>
      <c r="F233" s="45" t="str">
        <f t="shared" si="197"/>
        <v>n. a.</v>
      </c>
      <c r="H233" s="107">
        <v>0</v>
      </c>
      <c r="I233" s="107">
        <v>1</v>
      </c>
      <c r="J233" s="28">
        <f t="shared" si="198"/>
        <v>1</v>
      </c>
      <c r="K233" s="45">
        <f t="shared" si="199"/>
        <v>0</v>
      </c>
      <c r="M233" s="107">
        <v>0</v>
      </c>
      <c r="N233" s="107">
        <v>0</v>
      </c>
      <c r="O233" s="28">
        <f t="shared" si="200"/>
        <v>0</v>
      </c>
      <c r="P233" s="45" t="str">
        <f t="shared" si="201"/>
        <v>n. a.</v>
      </c>
      <c r="R233" s="107">
        <v>0</v>
      </c>
      <c r="S233" s="107">
        <v>0</v>
      </c>
      <c r="T233" s="28">
        <f t="shared" si="202"/>
        <v>0</v>
      </c>
      <c r="U233" s="45" t="str">
        <f t="shared" si="203"/>
        <v>n. a.</v>
      </c>
      <c r="W233" s="107">
        <v>0</v>
      </c>
      <c r="X233" s="107">
        <v>2</v>
      </c>
      <c r="Y233" s="28">
        <f t="shared" si="204"/>
        <v>2</v>
      </c>
      <c r="Z233" s="45">
        <f t="shared" si="205"/>
        <v>0</v>
      </c>
      <c r="AB233" s="107">
        <v>0</v>
      </c>
      <c r="AC233" s="107">
        <v>0</v>
      </c>
      <c r="AD233" s="28">
        <f t="shared" si="206"/>
        <v>0</v>
      </c>
      <c r="AE233" s="45" t="str">
        <f t="shared" si="207"/>
        <v>n. a.</v>
      </c>
      <c r="AG233" s="107">
        <v>0</v>
      </c>
      <c r="AH233" s="107">
        <v>1</v>
      </c>
      <c r="AI233" s="28">
        <f t="shared" si="208"/>
        <v>1</v>
      </c>
      <c r="AJ233" s="45">
        <f t="shared" si="209"/>
        <v>0</v>
      </c>
      <c r="AL233" s="107">
        <v>0</v>
      </c>
      <c r="AM233" s="107">
        <v>5</v>
      </c>
      <c r="AN233" s="28">
        <f t="shared" si="210"/>
        <v>5</v>
      </c>
      <c r="AO233" s="45">
        <f t="shared" si="211"/>
        <v>0</v>
      </c>
      <c r="AP233" s="76"/>
      <c r="AQ233" s="107">
        <v>0</v>
      </c>
      <c r="AR233" s="107">
        <v>0</v>
      </c>
      <c r="AS233" s="28">
        <f t="shared" si="212"/>
        <v>0</v>
      </c>
      <c r="AT233" s="45" t="str">
        <f t="shared" si="213"/>
        <v>n. a.</v>
      </c>
      <c r="AU233" s="76"/>
      <c r="AV233" s="107">
        <v>0</v>
      </c>
      <c r="AW233" s="107">
        <v>0</v>
      </c>
      <c r="AX233" s="28">
        <f t="shared" si="214"/>
        <v>0</v>
      </c>
      <c r="AY233" s="45" t="str">
        <f t="shared" si="215"/>
        <v>n. a.</v>
      </c>
      <c r="AZ233" s="76"/>
      <c r="BA233" s="107">
        <v>0</v>
      </c>
      <c r="BB233" s="107">
        <v>0</v>
      </c>
      <c r="BC233" s="28">
        <f t="shared" si="216"/>
        <v>0</v>
      </c>
      <c r="BD233" s="45" t="str">
        <f t="shared" si="217"/>
        <v>n. a.</v>
      </c>
      <c r="BE233" s="76"/>
      <c r="BF233" s="107">
        <v>0</v>
      </c>
      <c r="BG233" s="107">
        <v>0</v>
      </c>
      <c r="BH233" s="28">
        <f t="shared" si="218"/>
        <v>0</v>
      </c>
      <c r="BI233" s="45" t="str">
        <f t="shared" si="219"/>
        <v>n. a.</v>
      </c>
      <c r="BJ233" s="121"/>
      <c r="BL233" s="199">
        <f ca="1" t="shared" si="220"/>
        <v>0</v>
      </c>
      <c r="BM233" s="181">
        <f ca="1" t="shared" si="220"/>
        <v>9</v>
      </c>
      <c r="BN233" s="28">
        <f t="shared" si="221"/>
        <v>9</v>
      </c>
      <c r="BO233" s="45">
        <f t="shared" si="222"/>
        <v>0</v>
      </c>
      <c r="BP233" s="151"/>
      <c r="BR233" s="61">
        <f t="shared" si="195"/>
      </c>
    </row>
    <row r="234" spans="2:70" ht="12" customHeight="1">
      <c r="B234" s="43" t="s">
        <v>151</v>
      </c>
      <c r="C234" s="107" t="s">
        <v>272</v>
      </c>
      <c r="D234" s="107">
        <v>2</v>
      </c>
      <c r="E234" s="28">
        <f t="shared" si="196"/>
        <v>2</v>
      </c>
      <c r="F234" s="45" t="str">
        <f t="shared" si="197"/>
        <v>n. a.</v>
      </c>
      <c r="H234" s="107">
        <v>0</v>
      </c>
      <c r="I234" s="107">
        <v>1</v>
      </c>
      <c r="J234" s="28">
        <f t="shared" si="198"/>
        <v>1</v>
      </c>
      <c r="K234" s="45">
        <f t="shared" si="199"/>
        <v>0</v>
      </c>
      <c r="M234" s="107">
        <v>2</v>
      </c>
      <c r="N234" s="107">
        <v>5</v>
      </c>
      <c r="O234" s="28">
        <f t="shared" si="200"/>
        <v>7</v>
      </c>
      <c r="P234" s="45">
        <f t="shared" si="201"/>
        <v>0.2857142857142857</v>
      </c>
      <c r="R234" s="107">
        <v>0</v>
      </c>
      <c r="S234" s="107">
        <v>2</v>
      </c>
      <c r="T234" s="28">
        <f t="shared" si="202"/>
        <v>2</v>
      </c>
      <c r="U234" s="45">
        <f t="shared" si="203"/>
        <v>0</v>
      </c>
      <c r="W234" s="107">
        <v>0</v>
      </c>
      <c r="X234" s="107">
        <v>0</v>
      </c>
      <c r="Y234" s="28">
        <f t="shared" si="204"/>
        <v>0</v>
      </c>
      <c r="Z234" s="45" t="str">
        <f t="shared" si="205"/>
        <v>n. a.</v>
      </c>
      <c r="AB234" s="107">
        <v>0</v>
      </c>
      <c r="AC234" s="107">
        <v>1</v>
      </c>
      <c r="AD234" s="28">
        <f t="shared" si="206"/>
        <v>1</v>
      </c>
      <c r="AE234" s="45">
        <f t="shared" si="207"/>
        <v>0</v>
      </c>
      <c r="AG234" s="107">
        <v>7</v>
      </c>
      <c r="AH234" s="107">
        <v>2</v>
      </c>
      <c r="AI234" s="28">
        <f t="shared" si="208"/>
        <v>9</v>
      </c>
      <c r="AJ234" s="45">
        <f t="shared" si="209"/>
        <v>0.7777777777777778</v>
      </c>
      <c r="AL234" s="107">
        <v>2</v>
      </c>
      <c r="AM234" s="107">
        <v>2</v>
      </c>
      <c r="AN234" s="28">
        <f t="shared" si="210"/>
        <v>4</v>
      </c>
      <c r="AO234" s="45">
        <f t="shared" si="211"/>
        <v>0.5</v>
      </c>
      <c r="AP234" s="76"/>
      <c r="AQ234" s="107">
        <v>1</v>
      </c>
      <c r="AR234" s="107">
        <v>1</v>
      </c>
      <c r="AS234" s="28">
        <f t="shared" si="212"/>
        <v>2</v>
      </c>
      <c r="AT234" s="45">
        <f t="shared" si="213"/>
        <v>0.5</v>
      </c>
      <c r="AU234" s="76"/>
      <c r="AV234" s="107">
        <v>0</v>
      </c>
      <c r="AW234" s="107">
        <v>1</v>
      </c>
      <c r="AX234" s="28">
        <f t="shared" si="214"/>
        <v>1</v>
      </c>
      <c r="AY234" s="45">
        <f t="shared" si="215"/>
        <v>0</v>
      </c>
      <c r="AZ234" s="76"/>
      <c r="BA234" s="107">
        <v>1</v>
      </c>
      <c r="BB234" s="107">
        <v>2</v>
      </c>
      <c r="BC234" s="28">
        <f t="shared" si="216"/>
        <v>3</v>
      </c>
      <c r="BD234" s="45">
        <f t="shared" si="217"/>
        <v>0.3333333333333333</v>
      </c>
      <c r="BE234" s="76"/>
      <c r="BF234" s="107">
        <v>0</v>
      </c>
      <c r="BG234" s="107">
        <v>1</v>
      </c>
      <c r="BH234" s="28">
        <f t="shared" si="218"/>
        <v>1</v>
      </c>
      <c r="BI234" s="45">
        <f t="shared" si="219"/>
        <v>0</v>
      </c>
      <c r="BJ234" s="121"/>
      <c r="BL234" s="199">
        <f ca="1" t="shared" si="220"/>
        <v>13</v>
      </c>
      <c r="BM234" s="181">
        <f ca="1" t="shared" si="220"/>
        <v>20</v>
      </c>
      <c r="BN234" s="28">
        <f t="shared" si="221"/>
        <v>33</v>
      </c>
      <c r="BO234" s="45">
        <f t="shared" si="222"/>
        <v>0.3939393939393939</v>
      </c>
      <c r="BP234" s="151"/>
      <c r="BR234" s="61">
        <f t="shared" si="195"/>
      </c>
    </row>
    <row r="235" spans="2:70" ht="12" customHeight="1">
      <c r="B235" s="43" t="s">
        <v>251</v>
      </c>
      <c r="C235" s="107" t="s">
        <v>272</v>
      </c>
      <c r="D235" s="107">
        <v>1</v>
      </c>
      <c r="E235" s="28">
        <f t="shared" si="196"/>
        <v>1</v>
      </c>
      <c r="F235" s="45" t="str">
        <f t="shared" si="197"/>
        <v>n. a.</v>
      </c>
      <c r="H235" s="107">
        <v>0</v>
      </c>
      <c r="I235" s="107">
        <v>2</v>
      </c>
      <c r="J235" s="28">
        <f t="shared" si="198"/>
        <v>2</v>
      </c>
      <c r="K235" s="45">
        <f t="shared" si="199"/>
        <v>0</v>
      </c>
      <c r="M235" s="107">
        <v>0</v>
      </c>
      <c r="N235" s="107">
        <v>1</v>
      </c>
      <c r="O235" s="28">
        <f t="shared" si="200"/>
        <v>1</v>
      </c>
      <c r="P235" s="45">
        <f t="shared" si="201"/>
        <v>0</v>
      </c>
      <c r="R235" s="107">
        <v>0</v>
      </c>
      <c r="S235" s="107">
        <v>0</v>
      </c>
      <c r="T235" s="28">
        <f t="shared" si="202"/>
        <v>0</v>
      </c>
      <c r="U235" s="45" t="str">
        <f t="shared" si="203"/>
        <v>n. a.</v>
      </c>
      <c r="W235" s="107">
        <v>0</v>
      </c>
      <c r="X235" s="107">
        <v>1</v>
      </c>
      <c r="Y235" s="28">
        <f t="shared" si="204"/>
        <v>1</v>
      </c>
      <c r="Z235" s="45">
        <f t="shared" si="205"/>
        <v>0</v>
      </c>
      <c r="AB235" s="107">
        <v>0</v>
      </c>
      <c r="AC235" s="107">
        <v>1</v>
      </c>
      <c r="AD235" s="28">
        <f t="shared" si="206"/>
        <v>1</v>
      </c>
      <c r="AE235" s="45">
        <f t="shared" si="207"/>
        <v>0</v>
      </c>
      <c r="AG235" s="107">
        <v>0</v>
      </c>
      <c r="AH235" s="107">
        <v>0</v>
      </c>
      <c r="AI235" s="28">
        <f t="shared" si="208"/>
        <v>0</v>
      </c>
      <c r="AJ235" s="45" t="str">
        <f t="shared" si="209"/>
        <v>n. a.</v>
      </c>
      <c r="AL235" s="107">
        <v>0</v>
      </c>
      <c r="AM235" s="107">
        <v>4</v>
      </c>
      <c r="AN235" s="28">
        <f t="shared" si="210"/>
        <v>4</v>
      </c>
      <c r="AO235" s="45">
        <f t="shared" si="211"/>
        <v>0</v>
      </c>
      <c r="AP235" s="76"/>
      <c r="AQ235" s="107">
        <v>0</v>
      </c>
      <c r="AR235" s="107">
        <v>3</v>
      </c>
      <c r="AS235" s="28">
        <f t="shared" si="212"/>
        <v>3</v>
      </c>
      <c r="AT235" s="45">
        <f t="shared" si="213"/>
        <v>0</v>
      </c>
      <c r="AU235" s="76"/>
      <c r="AV235" s="107">
        <v>0</v>
      </c>
      <c r="AW235" s="107">
        <v>1</v>
      </c>
      <c r="AX235" s="28">
        <f t="shared" si="214"/>
        <v>1</v>
      </c>
      <c r="AY235" s="45">
        <f t="shared" si="215"/>
        <v>0</v>
      </c>
      <c r="AZ235" s="76"/>
      <c r="BA235" s="107">
        <v>0</v>
      </c>
      <c r="BB235" s="107">
        <v>0</v>
      </c>
      <c r="BC235" s="28">
        <f t="shared" si="216"/>
        <v>0</v>
      </c>
      <c r="BD235" s="45" t="str">
        <f t="shared" si="217"/>
        <v>n. a.</v>
      </c>
      <c r="BE235" s="76"/>
      <c r="BF235" s="107">
        <v>0</v>
      </c>
      <c r="BG235" s="107">
        <v>0</v>
      </c>
      <c r="BH235" s="28">
        <f t="shared" si="218"/>
        <v>0</v>
      </c>
      <c r="BI235" s="45" t="str">
        <f t="shared" si="219"/>
        <v>n. a.</v>
      </c>
      <c r="BJ235" s="121"/>
      <c r="BL235" s="199">
        <f ca="1" t="shared" si="220"/>
        <v>0</v>
      </c>
      <c r="BM235" s="181">
        <f ca="1" t="shared" si="220"/>
        <v>14</v>
      </c>
      <c r="BN235" s="28">
        <f t="shared" si="221"/>
        <v>14</v>
      </c>
      <c r="BO235" s="45">
        <f t="shared" si="222"/>
        <v>0</v>
      </c>
      <c r="BP235" s="151"/>
      <c r="BR235" s="61">
        <f t="shared" si="195"/>
      </c>
    </row>
    <row r="236" spans="2:70" ht="12" customHeight="1">
      <c r="B236" s="43" t="s">
        <v>152</v>
      </c>
      <c r="C236" s="107" t="s">
        <v>272</v>
      </c>
      <c r="D236" s="107">
        <v>5</v>
      </c>
      <c r="E236" s="28">
        <f t="shared" si="196"/>
        <v>5</v>
      </c>
      <c r="F236" s="45" t="str">
        <f t="shared" si="197"/>
        <v>n. a.</v>
      </c>
      <c r="H236" s="107">
        <v>0</v>
      </c>
      <c r="I236" s="107">
        <v>6</v>
      </c>
      <c r="J236" s="28">
        <f t="shared" si="198"/>
        <v>6</v>
      </c>
      <c r="K236" s="45">
        <f t="shared" si="199"/>
        <v>0</v>
      </c>
      <c r="M236" s="107">
        <v>0</v>
      </c>
      <c r="N236" s="107">
        <v>9</v>
      </c>
      <c r="O236" s="28">
        <f t="shared" si="200"/>
        <v>9</v>
      </c>
      <c r="P236" s="45">
        <f t="shared" si="201"/>
        <v>0</v>
      </c>
      <c r="R236" s="107">
        <v>0</v>
      </c>
      <c r="S236" s="107">
        <v>13</v>
      </c>
      <c r="T236" s="28">
        <f t="shared" si="202"/>
        <v>13</v>
      </c>
      <c r="U236" s="45">
        <f t="shared" si="203"/>
        <v>0</v>
      </c>
      <c r="W236" s="107">
        <v>3</v>
      </c>
      <c r="X236" s="107">
        <v>11</v>
      </c>
      <c r="Y236" s="28">
        <f t="shared" si="204"/>
        <v>14</v>
      </c>
      <c r="Z236" s="45">
        <f t="shared" si="205"/>
        <v>0.21428571428571427</v>
      </c>
      <c r="AB236" s="107">
        <v>0</v>
      </c>
      <c r="AC236" s="107">
        <v>7</v>
      </c>
      <c r="AD236" s="28">
        <f t="shared" si="206"/>
        <v>7</v>
      </c>
      <c r="AE236" s="45">
        <f t="shared" si="207"/>
        <v>0</v>
      </c>
      <c r="AG236" s="107">
        <v>2</v>
      </c>
      <c r="AH236" s="107">
        <v>10</v>
      </c>
      <c r="AI236" s="28">
        <f t="shared" si="208"/>
        <v>12</v>
      </c>
      <c r="AJ236" s="45">
        <f t="shared" si="209"/>
        <v>0.16666666666666666</v>
      </c>
      <c r="AL236" s="107">
        <v>0</v>
      </c>
      <c r="AM236" s="107">
        <v>6</v>
      </c>
      <c r="AN236" s="28">
        <f t="shared" si="210"/>
        <v>6</v>
      </c>
      <c r="AO236" s="45">
        <f t="shared" si="211"/>
        <v>0</v>
      </c>
      <c r="AP236" s="76"/>
      <c r="AQ236" s="107">
        <v>0</v>
      </c>
      <c r="AR236" s="107">
        <v>11</v>
      </c>
      <c r="AS236" s="28">
        <f t="shared" si="212"/>
        <v>11</v>
      </c>
      <c r="AT236" s="45">
        <f t="shared" si="213"/>
        <v>0</v>
      </c>
      <c r="AU236" s="76"/>
      <c r="AV236" s="107">
        <v>1</v>
      </c>
      <c r="AW236" s="107">
        <v>6</v>
      </c>
      <c r="AX236" s="28">
        <f t="shared" si="214"/>
        <v>7</v>
      </c>
      <c r="AY236" s="45">
        <f t="shared" si="215"/>
        <v>0.14285714285714285</v>
      </c>
      <c r="AZ236" s="76"/>
      <c r="BA236" s="107">
        <v>2</v>
      </c>
      <c r="BB236" s="107">
        <v>7</v>
      </c>
      <c r="BC236" s="28">
        <f t="shared" si="216"/>
        <v>9</v>
      </c>
      <c r="BD236" s="45">
        <f t="shared" si="217"/>
        <v>0.2222222222222222</v>
      </c>
      <c r="BE236" s="76"/>
      <c r="BF236" s="107">
        <v>4</v>
      </c>
      <c r="BG236" s="107">
        <v>9</v>
      </c>
      <c r="BH236" s="28">
        <f t="shared" si="218"/>
        <v>13</v>
      </c>
      <c r="BI236" s="45">
        <f t="shared" si="219"/>
        <v>0.3076923076923077</v>
      </c>
      <c r="BJ236" s="121"/>
      <c r="BL236" s="199">
        <f ca="1" t="shared" si="220"/>
        <v>12</v>
      </c>
      <c r="BM236" s="181">
        <f ca="1" t="shared" si="220"/>
        <v>100</v>
      </c>
      <c r="BN236" s="28">
        <f t="shared" si="221"/>
        <v>112</v>
      </c>
      <c r="BO236" s="45">
        <f t="shared" si="222"/>
        <v>0.10714285714285714</v>
      </c>
      <c r="BP236" s="151"/>
      <c r="BR236" s="61">
        <f t="shared" si="195"/>
      </c>
    </row>
    <row r="237" spans="2:70" ht="12" customHeight="1">
      <c r="B237" s="43" t="s">
        <v>153</v>
      </c>
      <c r="C237" s="107">
        <v>5</v>
      </c>
      <c r="D237" s="107">
        <v>24</v>
      </c>
      <c r="E237" s="28">
        <f t="shared" si="196"/>
        <v>29</v>
      </c>
      <c r="F237" s="45">
        <f t="shared" si="197"/>
        <v>0.1724137931034483</v>
      </c>
      <c r="H237" s="107">
        <v>2</v>
      </c>
      <c r="I237" s="107">
        <v>28</v>
      </c>
      <c r="J237" s="28">
        <f t="shared" si="198"/>
        <v>30</v>
      </c>
      <c r="K237" s="45">
        <f t="shared" si="199"/>
        <v>0.06666666666666667</v>
      </c>
      <c r="M237" s="107">
        <v>1</v>
      </c>
      <c r="N237" s="107">
        <v>33</v>
      </c>
      <c r="O237" s="28">
        <f t="shared" si="200"/>
        <v>34</v>
      </c>
      <c r="P237" s="45">
        <f t="shared" si="201"/>
        <v>0.029411764705882353</v>
      </c>
      <c r="R237" s="107">
        <v>1</v>
      </c>
      <c r="S237" s="107">
        <v>39</v>
      </c>
      <c r="T237" s="28">
        <f t="shared" si="202"/>
        <v>40</v>
      </c>
      <c r="U237" s="45">
        <f t="shared" si="203"/>
        <v>0.025</v>
      </c>
      <c r="W237" s="107">
        <v>1</v>
      </c>
      <c r="X237" s="107">
        <v>44</v>
      </c>
      <c r="Y237" s="28">
        <f t="shared" si="204"/>
        <v>45</v>
      </c>
      <c r="Z237" s="45">
        <f t="shared" si="205"/>
        <v>0.022222222222222223</v>
      </c>
      <c r="AB237" s="107">
        <v>0</v>
      </c>
      <c r="AC237" s="107">
        <v>34</v>
      </c>
      <c r="AD237" s="28">
        <f t="shared" si="206"/>
        <v>34</v>
      </c>
      <c r="AE237" s="45">
        <f t="shared" si="207"/>
        <v>0</v>
      </c>
      <c r="AG237" s="107">
        <v>2</v>
      </c>
      <c r="AH237" s="107">
        <v>41</v>
      </c>
      <c r="AI237" s="28">
        <f t="shared" si="208"/>
        <v>43</v>
      </c>
      <c r="AJ237" s="45">
        <f t="shared" si="209"/>
        <v>0.046511627906976744</v>
      </c>
      <c r="AL237" s="107">
        <v>1</v>
      </c>
      <c r="AM237" s="107">
        <v>47</v>
      </c>
      <c r="AN237" s="28">
        <f t="shared" si="210"/>
        <v>48</v>
      </c>
      <c r="AO237" s="45">
        <f t="shared" si="211"/>
        <v>0.020833333333333332</v>
      </c>
      <c r="AP237" s="76"/>
      <c r="AQ237" s="107">
        <v>2</v>
      </c>
      <c r="AR237" s="107">
        <v>37</v>
      </c>
      <c r="AS237" s="28">
        <f t="shared" si="212"/>
        <v>39</v>
      </c>
      <c r="AT237" s="45">
        <f t="shared" si="213"/>
        <v>0.05128205128205128</v>
      </c>
      <c r="AU237" s="76"/>
      <c r="AV237" s="107">
        <v>0</v>
      </c>
      <c r="AW237" s="107">
        <v>28</v>
      </c>
      <c r="AX237" s="28">
        <f t="shared" si="214"/>
        <v>28</v>
      </c>
      <c r="AY237" s="45">
        <f t="shared" si="215"/>
        <v>0</v>
      </c>
      <c r="AZ237" s="76"/>
      <c r="BA237" s="107">
        <v>2</v>
      </c>
      <c r="BB237" s="107">
        <v>22</v>
      </c>
      <c r="BC237" s="28">
        <f t="shared" si="216"/>
        <v>24</v>
      </c>
      <c r="BD237" s="45">
        <f t="shared" si="217"/>
        <v>0.08333333333333333</v>
      </c>
      <c r="BE237" s="76"/>
      <c r="BF237" s="107">
        <v>0</v>
      </c>
      <c r="BG237" s="107">
        <v>36</v>
      </c>
      <c r="BH237" s="28">
        <f t="shared" si="218"/>
        <v>36</v>
      </c>
      <c r="BI237" s="45">
        <f t="shared" si="219"/>
        <v>0</v>
      </c>
      <c r="BJ237" s="121"/>
      <c r="BL237" s="199">
        <f ca="1" t="shared" si="220"/>
        <v>17</v>
      </c>
      <c r="BM237" s="181">
        <f ca="1" t="shared" si="220"/>
        <v>413</v>
      </c>
      <c r="BN237" s="28">
        <f t="shared" si="221"/>
        <v>430</v>
      </c>
      <c r="BO237" s="45">
        <f t="shared" si="222"/>
        <v>0.03953488372093023</v>
      </c>
      <c r="BP237" s="151"/>
      <c r="BR237" s="61">
        <f t="shared" si="195"/>
      </c>
    </row>
    <row r="238" spans="2:70" ht="12" customHeight="1">
      <c r="B238" s="43" t="s">
        <v>154</v>
      </c>
      <c r="C238" s="107" t="s">
        <v>272</v>
      </c>
      <c r="D238" s="107">
        <v>33</v>
      </c>
      <c r="E238" s="28">
        <f t="shared" si="196"/>
        <v>33</v>
      </c>
      <c r="F238" s="45" t="str">
        <f t="shared" si="197"/>
        <v>n. a.</v>
      </c>
      <c r="H238" s="107">
        <v>36</v>
      </c>
      <c r="I238" s="107">
        <v>41</v>
      </c>
      <c r="J238" s="28">
        <f t="shared" si="198"/>
        <v>77</v>
      </c>
      <c r="K238" s="45">
        <f t="shared" si="199"/>
        <v>0.4675324675324675</v>
      </c>
      <c r="M238" s="107">
        <v>1</v>
      </c>
      <c r="N238" s="107">
        <v>76</v>
      </c>
      <c r="O238" s="28">
        <f t="shared" si="200"/>
        <v>77</v>
      </c>
      <c r="P238" s="45">
        <f t="shared" si="201"/>
        <v>0.012987012987012988</v>
      </c>
      <c r="R238" s="107">
        <v>1</v>
      </c>
      <c r="S238" s="107">
        <v>34</v>
      </c>
      <c r="T238" s="28">
        <f t="shared" si="202"/>
        <v>35</v>
      </c>
      <c r="U238" s="45">
        <f t="shared" si="203"/>
        <v>0.02857142857142857</v>
      </c>
      <c r="W238" s="107">
        <v>1</v>
      </c>
      <c r="X238" s="107">
        <v>48</v>
      </c>
      <c r="Y238" s="28">
        <f t="shared" si="204"/>
        <v>49</v>
      </c>
      <c r="Z238" s="45">
        <f t="shared" si="205"/>
        <v>0.02040816326530612</v>
      </c>
      <c r="AB238" s="107">
        <v>1</v>
      </c>
      <c r="AC238" s="107">
        <v>42</v>
      </c>
      <c r="AD238" s="28">
        <f t="shared" si="206"/>
        <v>43</v>
      </c>
      <c r="AE238" s="45">
        <f t="shared" si="207"/>
        <v>0.023255813953488372</v>
      </c>
      <c r="AG238" s="107">
        <v>2</v>
      </c>
      <c r="AH238" s="107">
        <v>35</v>
      </c>
      <c r="AI238" s="28">
        <f t="shared" si="208"/>
        <v>37</v>
      </c>
      <c r="AJ238" s="45">
        <f t="shared" si="209"/>
        <v>0.05405405405405406</v>
      </c>
      <c r="AL238" s="107">
        <v>0</v>
      </c>
      <c r="AM238" s="107">
        <v>77</v>
      </c>
      <c r="AN238" s="28">
        <f t="shared" si="210"/>
        <v>77</v>
      </c>
      <c r="AO238" s="45">
        <f t="shared" si="211"/>
        <v>0</v>
      </c>
      <c r="AP238" s="76"/>
      <c r="AQ238" s="107">
        <v>1</v>
      </c>
      <c r="AR238" s="107">
        <v>42</v>
      </c>
      <c r="AS238" s="28">
        <f t="shared" si="212"/>
        <v>43</v>
      </c>
      <c r="AT238" s="45">
        <f t="shared" si="213"/>
        <v>0.023255813953488372</v>
      </c>
      <c r="AU238" s="76"/>
      <c r="AV238" s="107">
        <v>0</v>
      </c>
      <c r="AW238" s="107">
        <v>29</v>
      </c>
      <c r="AX238" s="28">
        <f t="shared" si="214"/>
        <v>29</v>
      </c>
      <c r="AY238" s="45">
        <f t="shared" si="215"/>
        <v>0</v>
      </c>
      <c r="AZ238" s="76"/>
      <c r="BA238" s="107">
        <v>0</v>
      </c>
      <c r="BB238" s="107">
        <v>34</v>
      </c>
      <c r="BC238" s="28">
        <f t="shared" si="216"/>
        <v>34</v>
      </c>
      <c r="BD238" s="45">
        <f t="shared" si="217"/>
        <v>0</v>
      </c>
      <c r="BE238" s="76"/>
      <c r="BF238" s="107">
        <v>55</v>
      </c>
      <c r="BG238" s="107">
        <v>66</v>
      </c>
      <c r="BH238" s="28">
        <f t="shared" si="218"/>
        <v>121</v>
      </c>
      <c r="BI238" s="45">
        <f t="shared" si="219"/>
        <v>0.45454545454545453</v>
      </c>
      <c r="BJ238" s="121"/>
      <c r="BL238" s="199">
        <f ca="1" t="shared" si="220"/>
        <v>98</v>
      </c>
      <c r="BM238" s="181">
        <f ca="1" t="shared" si="220"/>
        <v>557</v>
      </c>
      <c r="BN238" s="28">
        <f t="shared" si="221"/>
        <v>655</v>
      </c>
      <c r="BO238" s="45">
        <f t="shared" si="222"/>
        <v>0.14961832061068703</v>
      </c>
      <c r="BP238" s="151"/>
      <c r="BR238" s="61">
        <f t="shared" si="195"/>
      </c>
    </row>
    <row r="239" spans="2:70" ht="12" customHeight="1">
      <c r="B239" s="43" t="s">
        <v>155</v>
      </c>
      <c r="C239" s="107" t="s">
        <v>272</v>
      </c>
      <c r="D239" s="107">
        <v>0</v>
      </c>
      <c r="E239" s="28">
        <f t="shared" si="196"/>
        <v>0</v>
      </c>
      <c r="F239" s="45" t="str">
        <f t="shared" si="197"/>
        <v>n. a.</v>
      </c>
      <c r="H239" s="107">
        <v>0</v>
      </c>
      <c r="I239" s="107">
        <v>0</v>
      </c>
      <c r="J239" s="28">
        <f t="shared" si="198"/>
        <v>0</v>
      </c>
      <c r="K239" s="45" t="str">
        <f t="shared" si="199"/>
        <v>n. a.</v>
      </c>
      <c r="M239" s="107">
        <v>1</v>
      </c>
      <c r="N239" s="107">
        <v>0</v>
      </c>
      <c r="O239" s="28">
        <f t="shared" si="200"/>
        <v>1</v>
      </c>
      <c r="P239" s="45">
        <f t="shared" si="201"/>
        <v>1</v>
      </c>
      <c r="R239" s="107">
        <v>1</v>
      </c>
      <c r="S239" s="107">
        <v>0</v>
      </c>
      <c r="T239" s="28">
        <f t="shared" si="202"/>
        <v>1</v>
      </c>
      <c r="U239" s="45">
        <f t="shared" si="203"/>
        <v>1</v>
      </c>
      <c r="W239" s="107">
        <v>0</v>
      </c>
      <c r="X239" s="107">
        <v>1</v>
      </c>
      <c r="Y239" s="28">
        <f t="shared" si="204"/>
        <v>1</v>
      </c>
      <c r="Z239" s="45">
        <f t="shared" si="205"/>
        <v>0</v>
      </c>
      <c r="AB239" s="107">
        <v>2</v>
      </c>
      <c r="AC239" s="107">
        <v>2</v>
      </c>
      <c r="AD239" s="28">
        <f t="shared" si="206"/>
        <v>4</v>
      </c>
      <c r="AE239" s="45">
        <f t="shared" si="207"/>
        <v>0.5</v>
      </c>
      <c r="AG239" s="107">
        <v>4</v>
      </c>
      <c r="AH239" s="107">
        <v>2</v>
      </c>
      <c r="AI239" s="28">
        <f t="shared" si="208"/>
        <v>6</v>
      </c>
      <c r="AJ239" s="45">
        <f t="shared" si="209"/>
        <v>0.6666666666666666</v>
      </c>
      <c r="AL239" s="107">
        <v>0</v>
      </c>
      <c r="AM239" s="107">
        <v>2</v>
      </c>
      <c r="AN239" s="28">
        <f t="shared" si="210"/>
        <v>2</v>
      </c>
      <c r="AO239" s="45">
        <f t="shared" si="211"/>
        <v>0</v>
      </c>
      <c r="AP239" s="76"/>
      <c r="AQ239" s="107">
        <v>1</v>
      </c>
      <c r="AR239" s="107">
        <v>3</v>
      </c>
      <c r="AS239" s="28">
        <f t="shared" si="212"/>
        <v>4</v>
      </c>
      <c r="AT239" s="45">
        <f t="shared" si="213"/>
        <v>0.25</v>
      </c>
      <c r="AU239" s="76"/>
      <c r="AV239" s="107">
        <v>0</v>
      </c>
      <c r="AW239" s="107">
        <v>0</v>
      </c>
      <c r="AX239" s="28">
        <f t="shared" si="214"/>
        <v>0</v>
      </c>
      <c r="AY239" s="45" t="str">
        <f t="shared" si="215"/>
        <v>n. a.</v>
      </c>
      <c r="AZ239" s="76"/>
      <c r="BA239" s="107">
        <v>0</v>
      </c>
      <c r="BB239" s="107">
        <v>1</v>
      </c>
      <c r="BC239" s="28">
        <f t="shared" si="216"/>
        <v>1</v>
      </c>
      <c r="BD239" s="45">
        <f t="shared" si="217"/>
        <v>0</v>
      </c>
      <c r="BE239" s="76"/>
      <c r="BF239" s="107">
        <v>0</v>
      </c>
      <c r="BG239" s="107">
        <v>2</v>
      </c>
      <c r="BH239" s="28">
        <f t="shared" si="218"/>
        <v>2</v>
      </c>
      <c r="BI239" s="45">
        <f t="shared" si="219"/>
        <v>0</v>
      </c>
      <c r="BJ239" s="121"/>
      <c r="BL239" s="199">
        <f ca="1" t="shared" si="220"/>
        <v>9</v>
      </c>
      <c r="BM239" s="181">
        <f ca="1" t="shared" si="220"/>
        <v>13</v>
      </c>
      <c r="BN239" s="28">
        <f t="shared" si="221"/>
        <v>22</v>
      </c>
      <c r="BO239" s="45">
        <f t="shared" si="222"/>
        <v>0.4090909090909091</v>
      </c>
      <c r="BP239" s="151"/>
      <c r="BR239" s="61">
        <f t="shared" si="195"/>
      </c>
    </row>
    <row r="240" spans="2:70" ht="12" customHeight="1">
      <c r="B240" s="43" t="s">
        <v>52</v>
      </c>
      <c r="C240" s="107">
        <v>1</v>
      </c>
      <c r="D240" s="107">
        <v>332</v>
      </c>
      <c r="E240" s="28">
        <f t="shared" si="196"/>
        <v>333</v>
      </c>
      <c r="F240" s="45">
        <f t="shared" si="197"/>
        <v>0.003003003003003003</v>
      </c>
      <c r="H240" s="107">
        <v>2</v>
      </c>
      <c r="I240" s="107">
        <v>273</v>
      </c>
      <c r="J240" s="28">
        <f t="shared" si="198"/>
        <v>275</v>
      </c>
      <c r="K240" s="45">
        <f t="shared" si="199"/>
        <v>0.007272727272727273</v>
      </c>
      <c r="M240" s="107">
        <v>1</v>
      </c>
      <c r="N240" s="107">
        <v>265</v>
      </c>
      <c r="O240" s="28">
        <f t="shared" si="200"/>
        <v>266</v>
      </c>
      <c r="P240" s="45">
        <f t="shared" si="201"/>
        <v>0.0037593984962406013</v>
      </c>
      <c r="R240" s="107">
        <v>9</v>
      </c>
      <c r="S240" s="107">
        <v>333</v>
      </c>
      <c r="T240" s="28">
        <f t="shared" si="202"/>
        <v>342</v>
      </c>
      <c r="U240" s="45">
        <f t="shared" si="203"/>
        <v>0.02631578947368421</v>
      </c>
      <c r="W240" s="107">
        <v>3</v>
      </c>
      <c r="X240" s="107">
        <v>373</v>
      </c>
      <c r="Y240" s="28">
        <f t="shared" si="204"/>
        <v>376</v>
      </c>
      <c r="Z240" s="45">
        <f t="shared" si="205"/>
        <v>0.007978723404255319</v>
      </c>
      <c r="AB240" s="107">
        <v>3</v>
      </c>
      <c r="AC240" s="107">
        <v>337</v>
      </c>
      <c r="AD240" s="28">
        <f t="shared" si="206"/>
        <v>340</v>
      </c>
      <c r="AE240" s="45">
        <f t="shared" si="207"/>
        <v>0.008823529411764706</v>
      </c>
      <c r="AG240" s="107">
        <v>3</v>
      </c>
      <c r="AH240" s="107">
        <v>420</v>
      </c>
      <c r="AI240" s="28">
        <f t="shared" si="208"/>
        <v>423</v>
      </c>
      <c r="AJ240" s="45">
        <f t="shared" si="209"/>
        <v>0.0070921985815602835</v>
      </c>
      <c r="AL240" s="107">
        <v>6</v>
      </c>
      <c r="AM240" s="107">
        <v>330</v>
      </c>
      <c r="AN240" s="28">
        <f t="shared" si="210"/>
        <v>336</v>
      </c>
      <c r="AO240" s="45">
        <f t="shared" si="211"/>
        <v>0.017857142857142856</v>
      </c>
      <c r="AP240" s="76"/>
      <c r="AQ240" s="107">
        <v>1</v>
      </c>
      <c r="AR240" s="107">
        <v>283</v>
      </c>
      <c r="AS240" s="28">
        <f t="shared" si="212"/>
        <v>284</v>
      </c>
      <c r="AT240" s="45">
        <f t="shared" si="213"/>
        <v>0.0035211267605633804</v>
      </c>
      <c r="AU240" s="76"/>
      <c r="AV240" s="107">
        <v>2</v>
      </c>
      <c r="AW240" s="107">
        <v>300</v>
      </c>
      <c r="AX240" s="28">
        <f t="shared" si="214"/>
        <v>302</v>
      </c>
      <c r="AY240" s="45">
        <f t="shared" si="215"/>
        <v>0.006622516556291391</v>
      </c>
      <c r="AZ240" s="76"/>
      <c r="BA240" s="107">
        <v>6</v>
      </c>
      <c r="BB240" s="107">
        <v>261</v>
      </c>
      <c r="BC240" s="28">
        <f t="shared" si="216"/>
        <v>267</v>
      </c>
      <c r="BD240" s="45">
        <f t="shared" si="217"/>
        <v>0.02247191011235955</v>
      </c>
      <c r="BE240" s="76"/>
      <c r="BF240" s="107">
        <v>9</v>
      </c>
      <c r="BG240" s="107">
        <v>421</v>
      </c>
      <c r="BH240" s="28">
        <f t="shared" si="218"/>
        <v>430</v>
      </c>
      <c r="BI240" s="45">
        <f t="shared" si="219"/>
        <v>0.020930232558139535</v>
      </c>
      <c r="BJ240" s="121"/>
      <c r="BL240" s="199">
        <f ca="1" t="shared" si="220"/>
        <v>46</v>
      </c>
      <c r="BM240" s="181">
        <f ca="1" t="shared" si="220"/>
        <v>3928</v>
      </c>
      <c r="BN240" s="28">
        <f t="shared" si="221"/>
        <v>3974</v>
      </c>
      <c r="BO240" s="45">
        <f t="shared" si="222"/>
        <v>0.011575239053850024</v>
      </c>
      <c r="BP240" s="151"/>
      <c r="BR240" s="61">
        <f t="shared" si="195"/>
      </c>
    </row>
    <row r="241" spans="2:70" ht="12" customHeight="1">
      <c r="B241" s="43" t="s">
        <v>53</v>
      </c>
      <c r="C241" s="107">
        <v>20</v>
      </c>
      <c r="D241" s="107">
        <v>29</v>
      </c>
      <c r="E241" s="28">
        <f t="shared" si="196"/>
        <v>49</v>
      </c>
      <c r="F241" s="45">
        <f t="shared" si="197"/>
        <v>0.40816326530612246</v>
      </c>
      <c r="H241" s="107">
        <v>22</v>
      </c>
      <c r="I241" s="107">
        <v>10</v>
      </c>
      <c r="J241" s="28">
        <f t="shared" si="198"/>
        <v>32</v>
      </c>
      <c r="K241" s="45">
        <f t="shared" si="199"/>
        <v>0.6875</v>
      </c>
      <c r="M241" s="107">
        <v>30</v>
      </c>
      <c r="N241" s="107">
        <v>22</v>
      </c>
      <c r="O241" s="28">
        <f t="shared" si="200"/>
        <v>52</v>
      </c>
      <c r="P241" s="45">
        <f t="shared" si="201"/>
        <v>0.5769230769230769</v>
      </c>
      <c r="R241" s="107">
        <v>20</v>
      </c>
      <c r="S241" s="107">
        <v>4</v>
      </c>
      <c r="T241" s="28">
        <f t="shared" si="202"/>
        <v>24</v>
      </c>
      <c r="U241" s="45">
        <f t="shared" si="203"/>
        <v>0.8333333333333334</v>
      </c>
      <c r="W241" s="107">
        <v>18</v>
      </c>
      <c r="X241" s="107">
        <v>7</v>
      </c>
      <c r="Y241" s="28">
        <f t="shared" si="204"/>
        <v>25</v>
      </c>
      <c r="Z241" s="45">
        <f t="shared" si="205"/>
        <v>0.72</v>
      </c>
      <c r="AB241" s="107">
        <v>12</v>
      </c>
      <c r="AC241" s="107">
        <v>6</v>
      </c>
      <c r="AD241" s="28">
        <f t="shared" si="206"/>
        <v>18</v>
      </c>
      <c r="AE241" s="45">
        <f t="shared" si="207"/>
        <v>0.6666666666666666</v>
      </c>
      <c r="AG241" s="107">
        <v>1</v>
      </c>
      <c r="AH241" s="107">
        <v>5</v>
      </c>
      <c r="AI241" s="28">
        <f t="shared" si="208"/>
        <v>6</v>
      </c>
      <c r="AJ241" s="45">
        <f t="shared" si="209"/>
        <v>0.16666666666666666</v>
      </c>
      <c r="AL241" s="107">
        <v>2</v>
      </c>
      <c r="AM241" s="107">
        <v>7</v>
      </c>
      <c r="AN241" s="28">
        <f t="shared" si="210"/>
        <v>9</v>
      </c>
      <c r="AO241" s="45">
        <f t="shared" si="211"/>
        <v>0.2222222222222222</v>
      </c>
      <c r="AP241" s="76"/>
      <c r="AQ241" s="107">
        <v>7</v>
      </c>
      <c r="AR241" s="107">
        <v>14</v>
      </c>
      <c r="AS241" s="28">
        <f t="shared" si="212"/>
        <v>21</v>
      </c>
      <c r="AT241" s="45">
        <f t="shared" si="213"/>
        <v>0.3333333333333333</v>
      </c>
      <c r="AU241" s="76"/>
      <c r="AV241" s="107">
        <v>19</v>
      </c>
      <c r="AW241" s="107">
        <v>8</v>
      </c>
      <c r="AX241" s="28">
        <f t="shared" si="214"/>
        <v>27</v>
      </c>
      <c r="AY241" s="45">
        <f t="shared" si="215"/>
        <v>0.7037037037037037</v>
      </c>
      <c r="AZ241" s="76"/>
      <c r="BA241" s="107">
        <v>16</v>
      </c>
      <c r="BB241" s="107">
        <v>8</v>
      </c>
      <c r="BC241" s="28">
        <f t="shared" si="216"/>
        <v>24</v>
      </c>
      <c r="BD241" s="45">
        <f t="shared" si="217"/>
        <v>0.6666666666666666</v>
      </c>
      <c r="BE241" s="76"/>
      <c r="BF241" s="107">
        <v>17</v>
      </c>
      <c r="BG241" s="107">
        <v>13</v>
      </c>
      <c r="BH241" s="28">
        <f t="shared" si="218"/>
        <v>30</v>
      </c>
      <c r="BI241" s="45">
        <f t="shared" si="219"/>
        <v>0.5666666666666667</v>
      </c>
      <c r="BJ241" s="121"/>
      <c r="BL241" s="199">
        <f ca="1" t="shared" si="220"/>
        <v>184</v>
      </c>
      <c r="BM241" s="181">
        <f ca="1" t="shared" si="220"/>
        <v>133</v>
      </c>
      <c r="BN241" s="28">
        <f t="shared" si="221"/>
        <v>317</v>
      </c>
      <c r="BO241" s="45">
        <f t="shared" si="222"/>
        <v>0.580441640378549</v>
      </c>
      <c r="BP241" s="151"/>
      <c r="BR241" s="61">
        <f t="shared" si="195"/>
      </c>
    </row>
    <row r="242" spans="2:70" ht="12" customHeight="1">
      <c r="B242" s="43" t="s">
        <v>54</v>
      </c>
      <c r="C242" s="107">
        <v>7</v>
      </c>
      <c r="D242" s="107">
        <v>87</v>
      </c>
      <c r="E242" s="28">
        <f t="shared" si="196"/>
        <v>94</v>
      </c>
      <c r="F242" s="45">
        <f t="shared" si="197"/>
        <v>0.07446808510638298</v>
      </c>
      <c r="H242" s="107">
        <v>22</v>
      </c>
      <c r="I242" s="107">
        <v>76</v>
      </c>
      <c r="J242" s="28">
        <f t="shared" si="198"/>
        <v>98</v>
      </c>
      <c r="K242" s="45">
        <f t="shared" si="199"/>
        <v>0.22448979591836735</v>
      </c>
      <c r="M242" s="107">
        <v>22</v>
      </c>
      <c r="N242" s="107">
        <v>92</v>
      </c>
      <c r="O242" s="28">
        <f t="shared" si="200"/>
        <v>114</v>
      </c>
      <c r="P242" s="45">
        <f t="shared" si="201"/>
        <v>0.19298245614035087</v>
      </c>
      <c r="R242" s="107">
        <v>16</v>
      </c>
      <c r="S242" s="107">
        <v>77</v>
      </c>
      <c r="T242" s="28">
        <f t="shared" si="202"/>
        <v>93</v>
      </c>
      <c r="U242" s="45">
        <f t="shared" si="203"/>
        <v>0.17204301075268819</v>
      </c>
      <c r="W242" s="107">
        <v>34</v>
      </c>
      <c r="X242" s="107">
        <v>104</v>
      </c>
      <c r="Y242" s="28">
        <f t="shared" si="204"/>
        <v>138</v>
      </c>
      <c r="Z242" s="45">
        <f t="shared" si="205"/>
        <v>0.2463768115942029</v>
      </c>
      <c r="AB242" s="107">
        <v>25</v>
      </c>
      <c r="AC242" s="107">
        <v>67</v>
      </c>
      <c r="AD242" s="28">
        <f t="shared" si="206"/>
        <v>92</v>
      </c>
      <c r="AE242" s="45">
        <f t="shared" si="207"/>
        <v>0.2717391304347826</v>
      </c>
      <c r="AG242" s="107">
        <v>25</v>
      </c>
      <c r="AH242" s="107">
        <v>142</v>
      </c>
      <c r="AI242" s="28">
        <f t="shared" si="208"/>
        <v>167</v>
      </c>
      <c r="AJ242" s="45">
        <f t="shared" si="209"/>
        <v>0.1497005988023952</v>
      </c>
      <c r="AL242" s="107">
        <v>14</v>
      </c>
      <c r="AM242" s="107">
        <v>148</v>
      </c>
      <c r="AN242" s="28">
        <f t="shared" si="210"/>
        <v>162</v>
      </c>
      <c r="AO242" s="45">
        <f t="shared" si="211"/>
        <v>0.08641975308641975</v>
      </c>
      <c r="AP242" s="76"/>
      <c r="AQ242" s="107">
        <v>9</v>
      </c>
      <c r="AR242" s="107">
        <v>75</v>
      </c>
      <c r="AS242" s="28">
        <f t="shared" si="212"/>
        <v>84</v>
      </c>
      <c r="AT242" s="45">
        <f t="shared" si="213"/>
        <v>0.10714285714285714</v>
      </c>
      <c r="AU242" s="76"/>
      <c r="AV242" s="107">
        <v>29</v>
      </c>
      <c r="AW242" s="107">
        <v>126</v>
      </c>
      <c r="AX242" s="28">
        <f t="shared" si="214"/>
        <v>155</v>
      </c>
      <c r="AY242" s="45">
        <f t="shared" si="215"/>
        <v>0.1870967741935484</v>
      </c>
      <c r="AZ242" s="76"/>
      <c r="BA242" s="107">
        <v>24</v>
      </c>
      <c r="BB242" s="107">
        <v>150</v>
      </c>
      <c r="BC242" s="28">
        <f t="shared" si="216"/>
        <v>174</v>
      </c>
      <c r="BD242" s="45">
        <f t="shared" si="217"/>
        <v>0.13793103448275862</v>
      </c>
      <c r="BE242" s="76"/>
      <c r="BF242" s="107">
        <v>25</v>
      </c>
      <c r="BG242" s="107">
        <v>192</v>
      </c>
      <c r="BH242" s="28">
        <f t="shared" si="218"/>
        <v>217</v>
      </c>
      <c r="BI242" s="45">
        <f t="shared" si="219"/>
        <v>0.1152073732718894</v>
      </c>
      <c r="BJ242" s="121"/>
      <c r="BL242" s="199">
        <f ca="1" t="shared" si="220"/>
        <v>252</v>
      </c>
      <c r="BM242" s="181">
        <f ca="1" t="shared" si="220"/>
        <v>1336</v>
      </c>
      <c r="BN242" s="28">
        <f t="shared" si="221"/>
        <v>1588</v>
      </c>
      <c r="BO242" s="45">
        <f t="shared" si="222"/>
        <v>0.15869017632241814</v>
      </c>
      <c r="BP242" s="151"/>
      <c r="BR242" s="61">
        <f t="shared" si="195"/>
      </c>
    </row>
    <row r="243" spans="2:70" ht="12" customHeight="1">
      <c r="B243" s="43" t="s">
        <v>67</v>
      </c>
      <c r="C243" s="107" t="s">
        <v>272</v>
      </c>
      <c r="D243" s="107">
        <v>1</v>
      </c>
      <c r="E243" s="28">
        <f t="shared" si="196"/>
        <v>1</v>
      </c>
      <c r="F243" s="45" t="str">
        <f t="shared" si="197"/>
        <v>n. a.</v>
      </c>
      <c r="H243" s="107">
        <v>0</v>
      </c>
      <c r="I243" s="107">
        <v>5</v>
      </c>
      <c r="J243" s="28">
        <f t="shared" si="198"/>
        <v>5</v>
      </c>
      <c r="K243" s="45">
        <f t="shared" si="199"/>
        <v>0</v>
      </c>
      <c r="M243" s="107">
        <v>0</v>
      </c>
      <c r="N243" s="107">
        <v>9</v>
      </c>
      <c r="O243" s="28">
        <f t="shared" si="200"/>
        <v>9</v>
      </c>
      <c r="P243" s="45">
        <f t="shared" si="201"/>
        <v>0</v>
      </c>
      <c r="R243" s="107">
        <v>0</v>
      </c>
      <c r="S243" s="107">
        <v>7</v>
      </c>
      <c r="T243" s="28">
        <f t="shared" si="202"/>
        <v>7</v>
      </c>
      <c r="U243" s="45">
        <f t="shared" si="203"/>
        <v>0</v>
      </c>
      <c r="W243" s="107">
        <v>0</v>
      </c>
      <c r="X243" s="107">
        <v>4</v>
      </c>
      <c r="Y243" s="28">
        <f t="shared" si="204"/>
        <v>4</v>
      </c>
      <c r="Z243" s="45">
        <f t="shared" si="205"/>
        <v>0</v>
      </c>
      <c r="AB243" s="107">
        <v>0</v>
      </c>
      <c r="AC243" s="107">
        <v>8</v>
      </c>
      <c r="AD243" s="28">
        <f t="shared" si="206"/>
        <v>8</v>
      </c>
      <c r="AE243" s="45">
        <f t="shared" si="207"/>
        <v>0</v>
      </c>
      <c r="AG243" s="107">
        <v>0</v>
      </c>
      <c r="AH243" s="107">
        <v>5</v>
      </c>
      <c r="AI243" s="28">
        <f t="shared" si="208"/>
        <v>5</v>
      </c>
      <c r="AJ243" s="45">
        <f t="shared" si="209"/>
        <v>0</v>
      </c>
      <c r="AL243" s="107">
        <v>0</v>
      </c>
      <c r="AM243" s="107">
        <v>6</v>
      </c>
      <c r="AN243" s="28">
        <f t="shared" si="210"/>
        <v>6</v>
      </c>
      <c r="AO243" s="45">
        <f t="shared" si="211"/>
        <v>0</v>
      </c>
      <c r="AP243" s="76"/>
      <c r="AQ243" s="107">
        <v>0</v>
      </c>
      <c r="AR243" s="107">
        <v>21</v>
      </c>
      <c r="AS243" s="28">
        <f t="shared" si="212"/>
        <v>21</v>
      </c>
      <c r="AT243" s="45">
        <f t="shared" si="213"/>
        <v>0</v>
      </c>
      <c r="AU243" s="76"/>
      <c r="AV243" s="107">
        <v>0</v>
      </c>
      <c r="AW243" s="107">
        <v>2</v>
      </c>
      <c r="AX243" s="28">
        <f t="shared" si="214"/>
        <v>2</v>
      </c>
      <c r="AY243" s="45">
        <f t="shared" si="215"/>
        <v>0</v>
      </c>
      <c r="AZ243" s="76"/>
      <c r="BA243" s="107">
        <v>0</v>
      </c>
      <c r="BB243" s="107">
        <v>7</v>
      </c>
      <c r="BC243" s="28">
        <f t="shared" si="216"/>
        <v>7</v>
      </c>
      <c r="BD243" s="45">
        <f t="shared" si="217"/>
        <v>0</v>
      </c>
      <c r="BE243" s="76"/>
      <c r="BF243" s="107">
        <v>0</v>
      </c>
      <c r="BG243" s="107">
        <v>8</v>
      </c>
      <c r="BH243" s="28">
        <f t="shared" si="218"/>
        <v>8</v>
      </c>
      <c r="BI243" s="45">
        <f t="shared" si="219"/>
        <v>0</v>
      </c>
      <c r="BJ243" s="121"/>
      <c r="BL243" s="199">
        <f ca="1" t="shared" si="220"/>
        <v>0</v>
      </c>
      <c r="BM243" s="181">
        <f ca="1" t="shared" si="220"/>
        <v>83</v>
      </c>
      <c r="BN243" s="28">
        <f t="shared" si="221"/>
        <v>83</v>
      </c>
      <c r="BO243" s="45">
        <f t="shared" si="222"/>
        <v>0</v>
      </c>
      <c r="BP243" s="151"/>
      <c r="BR243" s="61">
        <f t="shared" si="195"/>
      </c>
    </row>
    <row r="244" spans="2:70" ht="12" customHeight="1">
      <c r="B244" s="43" t="s">
        <v>156</v>
      </c>
      <c r="C244" s="107" t="s">
        <v>272</v>
      </c>
      <c r="D244" s="107">
        <v>1</v>
      </c>
      <c r="E244" s="28">
        <f t="shared" si="196"/>
        <v>1</v>
      </c>
      <c r="F244" s="45" t="str">
        <f t="shared" si="197"/>
        <v>n. a.</v>
      </c>
      <c r="H244" s="107">
        <v>0</v>
      </c>
      <c r="I244" s="107">
        <v>6</v>
      </c>
      <c r="J244" s="28">
        <f t="shared" si="198"/>
        <v>6</v>
      </c>
      <c r="K244" s="45">
        <f t="shared" si="199"/>
        <v>0</v>
      </c>
      <c r="M244" s="107">
        <v>0</v>
      </c>
      <c r="N244" s="107">
        <v>6</v>
      </c>
      <c r="O244" s="28">
        <f t="shared" si="200"/>
        <v>6</v>
      </c>
      <c r="P244" s="45">
        <f t="shared" si="201"/>
        <v>0</v>
      </c>
      <c r="R244" s="107">
        <v>0</v>
      </c>
      <c r="S244" s="107">
        <v>6</v>
      </c>
      <c r="T244" s="28">
        <f t="shared" si="202"/>
        <v>6</v>
      </c>
      <c r="U244" s="45">
        <f t="shared" si="203"/>
        <v>0</v>
      </c>
      <c r="W244" s="107">
        <v>1</v>
      </c>
      <c r="X244" s="107">
        <v>8</v>
      </c>
      <c r="Y244" s="28">
        <f t="shared" si="204"/>
        <v>9</v>
      </c>
      <c r="Z244" s="45">
        <f t="shared" si="205"/>
        <v>0.1111111111111111</v>
      </c>
      <c r="AB244" s="107">
        <v>0</v>
      </c>
      <c r="AC244" s="107">
        <v>4</v>
      </c>
      <c r="AD244" s="28">
        <f t="shared" si="206"/>
        <v>4</v>
      </c>
      <c r="AE244" s="45">
        <f t="shared" si="207"/>
        <v>0</v>
      </c>
      <c r="AG244" s="107">
        <v>0</v>
      </c>
      <c r="AH244" s="107">
        <v>8</v>
      </c>
      <c r="AI244" s="28">
        <f t="shared" si="208"/>
        <v>8</v>
      </c>
      <c r="AJ244" s="45">
        <f t="shared" si="209"/>
        <v>0</v>
      </c>
      <c r="AL244" s="107">
        <v>1</v>
      </c>
      <c r="AM244" s="107">
        <v>12</v>
      </c>
      <c r="AN244" s="28">
        <f t="shared" si="210"/>
        <v>13</v>
      </c>
      <c r="AO244" s="45">
        <f t="shared" si="211"/>
        <v>0.07692307692307693</v>
      </c>
      <c r="AP244" s="76"/>
      <c r="AQ244" s="107">
        <v>2</v>
      </c>
      <c r="AR244" s="107">
        <v>6</v>
      </c>
      <c r="AS244" s="28">
        <f t="shared" si="212"/>
        <v>8</v>
      </c>
      <c r="AT244" s="45">
        <f t="shared" si="213"/>
        <v>0.25</v>
      </c>
      <c r="AU244" s="76"/>
      <c r="AV244" s="107">
        <v>3</v>
      </c>
      <c r="AW244" s="107">
        <v>7</v>
      </c>
      <c r="AX244" s="28">
        <f t="shared" si="214"/>
        <v>10</v>
      </c>
      <c r="AY244" s="45">
        <f t="shared" si="215"/>
        <v>0.3</v>
      </c>
      <c r="AZ244" s="76"/>
      <c r="BA244" s="107">
        <v>2</v>
      </c>
      <c r="BB244" s="107">
        <v>13</v>
      </c>
      <c r="BC244" s="28">
        <f t="shared" si="216"/>
        <v>15</v>
      </c>
      <c r="BD244" s="45">
        <f t="shared" si="217"/>
        <v>0.13333333333333333</v>
      </c>
      <c r="BE244" s="76"/>
      <c r="BF244" s="107">
        <v>0</v>
      </c>
      <c r="BG244" s="107">
        <v>13</v>
      </c>
      <c r="BH244" s="28">
        <f t="shared" si="218"/>
        <v>13</v>
      </c>
      <c r="BI244" s="45">
        <f t="shared" si="219"/>
        <v>0</v>
      </c>
      <c r="BJ244" s="121"/>
      <c r="BL244" s="199">
        <f ca="1" t="shared" si="220"/>
        <v>9</v>
      </c>
      <c r="BM244" s="181">
        <f ca="1" t="shared" si="220"/>
        <v>90</v>
      </c>
      <c r="BN244" s="28">
        <f t="shared" si="221"/>
        <v>99</v>
      </c>
      <c r="BO244" s="45">
        <f t="shared" si="222"/>
        <v>0.09090909090909091</v>
      </c>
      <c r="BP244" s="151"/>
      <c r="BR244" s="61">
        <f t="shared" si="195"/>
      </c>
    </row>
    <row r="245" spans="2:70" ht="12" customHeight="1">
      <c r="B245" s="43" t="s">
        <v>157</v>
      </c>
      <c r="C245" s="107">
        <v>30</v>
      </c>
      <c r="D245" s="107">
        <v>104</v>
      </c>
      <c r="E245" s="28">
        <f t="shared" si="196"/>
        <v>134</v>
      </c>
      <c r="F245" s="45">
        <f t="shared" si="197"/>
        <v>0.22388059701492538</v>
      </c>
      <c r="H245" s="107">
        <v>34</v>
      </c>
      <c r="I245" s="107">
        <v>129</v>
      </c>
      <c r="J245" s="28">
        <f t="shared" si="198"/>
        <v>163</v>
      </c>
      <c r="K245" s="45">
        <f t="shared" si="199"/>
        <v>0.2085889570552147</v>
      </c>
      <c r="M245" s="107">
        <v>16</v>
      </c>
      <c r="N245" s="107">
        <v>130</v>
      </c>
      <c r="O245" s="28">
        <f t="shared" si="200"/>
        <v>146</v>
      </c>
      <c r="P245" s="45">
        <f t="shared" si="201"/>
        <v>0.1095890410958904</v>
      </c>
      <c r="R245" s="107">
        <v>10</v>
      </c>
      <c r="S245" s="107">
        <v>133</v>
      </c>
      <c r="T245" s="28">
        <f t="shared" si="202"/>
        <v>143</v>
      </c>
      <c r="U245" s="45">
        <f t="shared" si="203"/>
        <v>0.06993006993006994</v>
      </c>
      <c r="W245" s="107">
        <v>4</v>
      </c>
      <c r="X245" s="107">
        <v>176</v>
      </c>
      <c r="Y245" s="28">
        <f t="shared" si="204"/>
        <v>180</v>
      </c>
      <c r="Z245" s="45">
        <f t="shared" si="205"/>
        <v>0.022222222222222223</v>
      </c>
      <c r="AB245" s="107">
        <v>8</v>
      </c>
      <c r="AC245" s="107">
        <v>120</v>
      </c>
      <c r="AD245" s="28">
        <f t="shared" si="206"/>
        <v>128</v>
      </c>
      <c r="AE245" s="45">
        <f t="shared" si="207"/>
        <v>0.0625</v>
      </c>
      <c r="AG245" s="107">
        <v>6</v>
      </c>
      <c r="AH245" s="107">
        <v>133</v>
      </c>
      <c r="AI245" s="28">
        <f t="shared" si="208"/>
        <v>139</v>
      </c>
      <c r="AJ245" s="45">
        <f t="shared" si="209"/>
        <v>0.04316546762589928</v>
      </c>
      <c r="AL245" s="107">
        <v>11</v>
      </c>
      <c r="AM245" s="107">
        <v>142</v>
      </c>
      <c r="AN245" s="28">
        <f t="shared" si="210"/>
        <v>153</v>
      </c>
      <c r="AO245" s="45">
        <f t="shared" si="211"/>
        <v>0.0718954248366013</v>
      </c>
      <c r="AP245" s="76"/>
      <c r="AQ245" s="107">
        <v>11</v>
      </c>
      <c r="AR245" s="107">
        <v>131</v>
      </c>
      <c r="AS245" s="28">
        <f t="shared" si="212"/>
        <v>142</v>
      </c>
      <c r="AT245" s="45">
        <f t="shared" si="213"/>
        <v>0.07746478873239436</v>
      </c>
      <c r="AU245" s="76"/>
      <c r="AV245" s="107">
        <v>3</v>
      </c>
      <c r="AW245" s="107">
        <v>118</v>
      </c>
      <c r="AX245" s="28">
        <f t="shared" si="214"/>
        <v>121</v>
      </c>
      <c r="AY245" s="45">
        <f t="shared" si="215"/>
        <v>0.024793388429752067</v>
      </c>
      <c r="AZ245" s="76"/>
      <c r="BA245" s="107">
        <v>15</v>
      </c>
      <c r="BB245" s="107">
        <v>101</v>
      </c>
      <c r="BC245" s="28">
        <f t="shared" si="216"/>
        <v>116</v>
      </c>
      <c r="BD245" s="45">
        <f t="shared" si="217"/>
        <v>0.12931034482758622</v>
      </c>
      <c r="BE245" s="76"/>
      <c r="BF245" s="107">
        <v>3</v>
      </c>
      <c r="BG245" s="107">
        <v>102</v>
      </c>
      <c r="BH245" s="28">
        <f t="shared" si="218"/>
        <v>105</v>
      </c>
      <c r="BI245" s="45">
        <f t="shared" si="219"/>
        <v>0.02857142857142857</v>
      </c>
      <c r="BJ245" s="121"/>
      <c r="BL245" s="199">
        <f aca="true" ca="1" t="shared" si="223" ref="BL245:BM264">_xlfn.SUMIFS(INDIRECT("C"&amp;MATCH($B245,$B$14:$B$290,0)+13&amp;":"&amp;$BN$1&amp;MATCH($B245,$B$14:$B$290,0)+13),INDIRECT("C6:"&amp;$BN$1&amp;"6"),BL$6)</f>
        <v>151</v>
      </c>
      <c r="BM245" s="181">
        <f ca="1" t="shared" si="223"/>
        <v>1519</v>
      </c>
      <c r="BN245" s="28">
        <f t="shared" si="221"/>
        <v>1670</v>
      </c>
      <c r="BO245" s="45">
        <f t="shared" si="222"/>
        <v>0.09041916167664671</v>
      </c>
      <c r="BP245" s="151"/>
      <c r="BR245" s="61">
        <f t="shared" si="195"/>
      </c>
    </row>
    <row r="246" spans="2:70" ht="12" customHeight="1">
      <c r="B246" s="43" t="s">
        <v>158</v>
      </c>
      <c r="C246" s="107">
        <v>3</v>
      </c>
      <c r="D246" s="107">
        <v>27</v>
      </c>
      <c r="E246" s="28">
        <f t="shared" si="196"/>
        <v>30</v>
      </c>
      <c r="F246" s="45">
        <f t="shared" si="197"/>
        <v>0.1</v>
      </c>
      <c r="H246" s="107">
        <v>1</v>
      </c>
      <c r="I246" s="107">
        <v>25</v>
      </c>
      <c r="J246" s="28">
        <f t="shared" si="198"/>
        <v>26</v>
      </c>
      <c r="K246" s="45">
        <f t="shared" si="199"/>
        <v>0.038461538461538464</v>
      </c>
      <c r="M246" s="107">
        <v>0</v>
      </c>
      <c r="N246" s="107">
        <v>15</v>
      </c>
      <c r="O246" s="28">
        <f t="shared" si="200"/>
        <v>15</v>
      </c>
      <c r="P246" s="45">
        <f t="shared" si="201"/>
        <v>0</v>
      </c>
      <c r="R246" s="107">
        <v>3</v>
      </c>
      <c r="S246" s="107">
        <v>17</v>
      </c>
      <c r="T246" s="28">
        <f t="shared" si="202"/>
        <v>20</v>
      </c>
      <c r="U246" s="45">
        <f t="shared" si="203"/>
        <v>0.15</v>
      </c>
      <c r="W246" s="107">
        <v>2</v>
      </c>
      <c r="X246" s="107">
        <v>27</v>
      </c>
      <c r="Y246" s="28">
        <f t="shared" si="204"/>
        <v>29</v>
      </c>
      <c r="Z246" s="45">
        <f t="shared" si="205"/>
        <v>0.06896551724137931</v>
      </c>
      <c r="AB246" s="107">
        <v>4</v>
      </c>
      <c r="AC246" s="107">
        <v>34</v>
      </c>
      <c r="AD246" s="28">
        <f t="shared" si="206"/>
        <v>38</v>
      </c>
      <c r="AE246" s="45">
        <f t="shared" si="207"/>
        <v>0.10526315789473684</v>
      </c>
      <c r="AG246" s="107">
        <v>10</v>
      </c>
      <c r="AH246" s="107">
        <v>25</v>
      </c>
      <c r="AI246" s="28">
        <f t="shared" si="208"/>
        <v>35</v>
      </c>
      <c r="AJ246" s="45">
        <f t="shared" si="209"/>
        <v>0.2857142857142857</v>
      </c>
      <c r="AL246" s="107">
        <v>0</v>
      </c>
      <c r="AM246" s="107">
        <v>38</v>
      </c>
      <c r="AN246" s="28">
        <f t="shared" si="210"/>
        <v>38</v>
      </c>
      <c r="AO246" s="45">
        <f t="shared" si="211"/>
        <v>0</v>
      </c>
      <c r="AP246" s="76"/>
      <c r="AQ246" s="107">
        <v>3</v>
      </c>
      <c r="AR246" s="107">
        <v>21</v>
      </c>
      <c r="AS246" s="28">
        <f t="shared" si="212"/>
        <v>24</v>
      </c>
      <c r="AT246" s="45">
        <f t="shared" si="213"/>
        <v>0.125</v>
      </c>
      <c r="AU246" s="76"/>
      <c r="AV246" s="107">
        <v>2</v>
      </c>
      <c r="AW246" s="107">
        <v>20</v>
      </c>
      <c r="AX246" s="28">
        <f t="shared" si="214"/>
        <v>22</v>
      </c>
      <c r="AY246" s="45">
        <f t="shared" si="215"/>
        <v>0.09090909090909091</v>
      </c>
      <c r="AZ246" s="76"/>
      <c r="BA246" s="107">
        <v>2</v>
      </c>
      <c r="BB246" s="107">
        <v>24</v>
      </c>
      <c r="BC246" s="28">
        <f t="shared" si="216"/>
        <v>26</v>
      </c>
      <c r="BD246" s="45">
        <f t="shared" si="217"/>
        <v>0.07692307692307693</v>
      </c>
      <c r="BE246" s="76"/>
      <c r="BF246" s="107">
        <v>2</v>
      </c>
      <c r="BG246" s="107">
        <v>24</v>
      </c>
      <c r="BH246" s="28">
        <f t="shared" si="218"/>
        <v>26</v>
      </c>
      <c r="BI246" s="45">
        <f t="shared" si="219"/>
        <v>0.07692307692307693</v>
      </c>
      <c r="BJ246" s="121"/>
      <c r="BL246" s="199">
        <f ca="1" t="shared" si="223"/>
        <v>32</v>
      </c>
      <c r="BM246" s="181">
        <f ca="1" t="shared" si="223"/>
        <v>297</v>
      </c>
      <c r="BN246" s="28">
        <f t="shared" si="221"/>
        <v>329</v>
      </c>
      <c r="BO246" s="45">
        <f t="shared" si="222"/>
        <v>0.0972644376899696</v>
      </c>
      <c r="BP246" s="151"/>
      <c r="BR246" s="61">
        <f t="shared" si="195"/>
      </c>
    </row>
    <row r="247" spans="2:70" ht="12" customHeight="1">
      <c r="B247" s="43" t="s">
        <v>159</v>
      </c>
      <c r="C247" s="107" t="s">
        <v>272</v>
      </c>
      <c r="D247" s="107">
        <v>1</v>
      </c>
      <c r="E247" s="28">
        <f t="shared" si="196"/>
        <v>1</v>
      </c>
      <c r="F247" s="45" t="str">
        <f t="shared" si="197"/>
        <v>n. a.</v>
      </c>
      <c r="H247" s="107">
        <v>0</v>
      </c>
      <c r="I247" s="107">
        <v>1</v>
      </c>
      <c r="J247" s="28">
        <f t="shared" si="198"/>
        <v>1</v>
      </c>
      <c r="K247" s="45">
        <f t="shared" si="199"/>
        <v>0</v>
      </c>
      <c r="M247" s="107">
        <v>0</v>
      </c>
      <c r="N247" s="107">
        <v>0</v>
      </c>
      <c r="O247" s="28">
        <f t="shared" si="200"/>
        <v>0</v>
      </c>
      <c r="P247" s="45" t="str">
        <f t="shared" si="201"/>
        <v>n. a.</v>
      </c>
      <c r="R247" s="107">
        <v>0</v>
      </c>
      <c r="S247" s="107">
        <v>2</v>
      </c>
      <c r="T247" s="28">
        <f t="shared" si="202"/>
        <v>2</v>
      </c>
      <c r="U247" s="45">
        <f t="shared" si="203"/>
        <v>0</v>
      </c>
      <c r="W247" s="107">
        <v>0</v>
      </c>
      <c r="X247" s="107">
        <v>1</v>
      </c>
      <c r="Y247" s="28">
        <f t="shared" si="204"/>
        <v>1</v>
      </c>
      <c r="Z247" s="45">
        <f t="shared" si="205"/>
        <v>0</v>
      </c>
      <c r="AB247" s="107">
        <v>0</v>
      </c>
      <c r="AC247" s="107">
        <v>1</v>
      </c>
      <c r="AD247" s="28">
        <f t="shared" si="206"/>
        <v>1</v>
      </c>
      <c r="AE247" s="45">
        <f t="shared" si="207"/>
        <v>0</v>
      </c>
      <c r="AG247" s="107">
        <v>0</v>
      </c>
      <c r="AH247" s="107">
        <v>0</v>
      </c>
      <c r="AI247" s="28">
        <f t="shared" si="208"/>
        <v>0</v>
      </c>
      <c r="AJ247" s="45" t="str">
        <f t="shared" si="209"/>
        <v>n. a.</v>
      </c>
      <c r="AL247" s="107">
        <v>0</v>
      </c>
      <c r="AM247" s="107">
        <v>1</v>
      </c>
      <c r="AN247" s="28">
        <f t="shared" si="210"/>
        <v>1</v>
      </c>
      <c r="AO247" s="45">
        <f t="shared" si="211"/>
        <v>0</v>
      </c>
      <c r="AP247" s="76"/>
      <c r="AQ247" s="107">
        <v>0</v>
      </c>
      <c r="AR247" s="107">
        <v>3</v>
      </c>
      <c r="AS247" s="28">
        <f t="shared" si="212"/>
        <v>3</v>
      </c>
      <c r="AT247" s="45">
        <f t="shared" si="213"/>
        <v>0</v>
      </c>
      <c r="AU247" s="76"/>
      <c r="AV247" s="107">
        <v>0</v>
      </c>
      <c r="AW247" s="107">
        <v>4</v>
      </c>
      <c r="AX247" s="28">
        <f t="shared" si="214"/>
        <v>4</v>
      </c>
      <c r="AY247" s="45">
        <f t="shared" si="215"/>
        <v>0</v>
      </c>
      <c r="AZ247" s="76"/>
      <c r="BA247" s="107">
        <v>0</v>
      </c>
      <c r="BB247" s="107">
        <v>2</v>
      </c>
      <c r="BC247" s="28">
        <f t="shared" si="216"/>
        <v>2</v>
      </c>
      <c r="BD247" s="45">
        <f t="shared" si="217"/>
        <v>0</v>
      </c>
      <c r="BE247" s="76"/>
      <c r="BF247" s="107">
        <v>0</v>
      </c>
      <c r="BG247" s="107">
        <v>1</v>
      </c>
      <c r="BH247" s="28">
        <f t="shared" si="218"/>
        <v>1</v>
      </c>
      <c r="BI247" s="45">
        <f t="shared" si="219"/>
        <v>0</v>
      </c>
      <c r="BJ247" s="121"/>
      <c r="BL247" s="199">
        <f ca="1" t="shared" si="223"/>
        <v>0</v>
      </c>
      <c r="BM247" s="181">
        <f ca="1" t="shared" si="223"/>
        <v>17</v>
      </c>
      <c r="BN247" s="28">
        <f t="shared" si="221"/>
        <v>17</v>
      </c>
      <c r="BO247" s="45">
        <f t="shared" si="222"/>
        <v>0</v>
      </c>
      <c r="BP247" s="151"/>
      <c r="BR247" s="61">
        <f t="shared" si="195"/>
      </c>
    </row>
    <row r="248" spans="2:70" ht="12" customHeight="1">
      <c r="B248" s="43" t="s">
        <v>160</v>
      </c>
      <c r="C248" s="107" t="s">
        <v>272</v>
      </c>
      <c r="D248" s="107">
        <v>1</v>
      </c>
      <c r="E248" s="28">
        <f t="shared" si="196"/>
        <v>1</v>
      </c>
      <c r="F248" s="45" t="str">
        <f t="shared" si="197"/>
        <v>n. a.</v>
      </c>
      <c r="H248" s="107">
        <v>0</v>
      </c>
      <c r="I248" s="107">
        <v>0</v>
      </c>
      <c r="J248" s="28">
        <f t="shared" si="198"/>
        <v>0</v>
      </c>
      <c r="K248" s="45" t="str">
        <f t="shared" si="199"/>
        <v>n. a.</v>
      </c>
      <c r="M248" s="107">
        <v>0</v>
      </c>
      <c r="N248" s="107">
        <v>4</v>
      </c>
      <c r="O248" s="28">
        <f t="shared" si="200"/>
        <v>4</v>
      </c>
      <c r="P248" s="45">
        <f t="shared" si="201"/>
        <v>0</v>
      </c>
      <c r="R248" s="107">
        <v>0</v>
      </c>
      <c r="S248" s="107">
        <v>2</v>
      </c>
      <c r="T248" s="28">
        <f t="shared" si="202"/>
        <v>2</v>
      </c>
      <c r="U248" s="45">
        <f t="shared" si="203"/>
        <v>0</v>
      </c>
      <c r="W248" s="107">
        <v>0</v>
      </c>
      <c r="X248" s="107">
        <v>6</v>
      </c>
      <c r="Y248" s="28">
        <f t="shared" si="204"/>
        <v>6</v>
      </c>
      <c r="Z248" s="45">
        <f t="shared" si="205"/>
        <v>0</v>
      </c>
      <c r="AB248" s="107">
        <v>0</v>
      </c>
      <c r="AC248" s="107">
        <v>1</v>
      </c>
      <c r="AD248" s="28">
        <f t="shared" si="206"/>
        <v>1</v>
      </c>
      <c r="AE248" s="45">
        <f t="shared" si="207"/>
        <v>0</v>
      </c>
      <c r="AG248" s="107">
        <v>0</v>
      </c>
      <c r="AH248" s="107">
        <v>5</v>
      </c>
      <c r="AI248" s="28">
        <f t="shared" si="208"/>
        <v>5</v>
      </c>
      <c r="AJ248" s="45">
        <f t="shared" si="209"/>
        <v>0</v>
      </c>
      <c r="AL248" s="107">
        <v>0</v>
      </c>
      <c r="AM248" s="107">
        <v>8</v>
      </c>
      <c r="AN248" s="28">
        <f t="shared" si="210"/>
        <v>8</v>
      </c>
      <c r="AO248" s="45">
        <f t="shared" si="211"/>
        <v>0</v>
      </c>
      <c r="AP248" s="76"/>
      <c r="AQ248" s="107">
        <v>0</v>
      </c>
      <c r="AR248" s="107">
        <v>2</v>
      </c>
      <c r="AS248" s="28">
        <f t="shared" si="212"/>
        <v>2</v>
      </c>
      <c r="AT248" s="45">
        <f t="shared" si="213"/>
        <v>0</v>
      </c>
      <c r="AU248" s="76"/>
      <c r="AV248" s="107">
        <v>0</v>
      </c>
      <c r="AW248" s="107">
        <v>3</v>
      </c>
      <c r="AX248" s="28">
        <f t="shared" si="214"/>
        <v>3</v>
      </c>
      <c r="AY248" s="45">
        <f t="shared" si="215"/>
        <v>0</v>
      </c>
      <c r="AZ248" s="76"/>
      <c r="BA248" s="107">
        <v>0</v>
      </c>
      <c r="BB248" s="107">
        <v>1</v>
      </c>
      <c r="BC248" s="28">
        <f t="shared" si="216"/>
        <v>1</v>
      </c>
      <c r="BD248" s="45">
        <f t="shared" si="217"/>
        <v>0</v>
      </c>
      <c r="BE248" s="76"/>
      <c r="BF248" s="107">
        <v>0</v>
      </c>
      <c r="BG248" s="107">
        <v>9</v>
      </c>
      <c r="BH248" s="28">
        <f t="shared" si="218"/>
        <v>9</v>
      </c>
      <c r="BI248" s="45">
        <f t="shared" si="219"/>
        <v>0</v>
      </c>
      <c r="BJ248" s="121"/>
      <c r="BL248" s="199">
        <f ca="1" t="shared" si="223"/>
        <v>0</v>
      </c>
      <c r="BM248" s="181">
        <f ca="1" t="shared" si="223"/>
        <v>42</v>
      </c>
      <c r="BN248" s="28">
        <f t="shared" si="221"/>
        <v>42</v>
      </c>
      <c r="BO248" s="45">
        <f t="shared" si="222"/>
        <v>0</v>
      </c>
      <c r="BP248" s="151"/>
      <c r="BR248" s="61">
        <f t="shared" si="195"/>
      </c>
    </row>
    <row r="249" spans="2:70" ht="12" customHeight="1">
      <c r="B249" s="43" t="s">
        <v>161</v>
      </c>
      <c r="C249" s="107">
        <v>7</v>
      </c>
      <c r="D249" s="107">
        <v>104</v>
      </c>
      <c r="E249" s="28">
        <f t="shared" si="196"/>
        <v>111</v>
      </c>
      <c r="F249" s="45">
        <f t="shared" si="197"/>
        <v>0.06306306306306306</v>
      </c>
      <c r="H249" s="107">
        <v>0</v>
      </c>
      <c r="I249" s="107">
        <v>125</v>
      </c>
      <c r="J249" s="28">
        <f t="shared" si="198"/>
        <v>125</v>
      </c>
      <c r="K249" s="45">
        <f t="shared" si="199"/>
        <v>0</v>
      </c>
      <c r="M249" s="107">
        <v>3</v>
      </c>
      <c r="N249" s="107">
        <v>157</v>
      </c>
      <c r="O249" s="28">
        <f t="shared" si="200"/>
        <v>160</v>
      </c>
      <c r="P249" s="45">
        <f t="shared" si="201"/>
        <v>0.01875</v>
      </c>
      <c r="R249" s="107">
        <v>3</v>
      </c>
      <c r="S249" s="107">
        <v>136</v>
      </c>
      <c r="T249" s="28">
        <f t="shared" si="202"/>
        <v>139</v>
      </c>
      <c r="U249" s="45">
        <f t="shared" si="203"/>
        <v>0.02158273381294964</v>
      </c>
      <c r="W249" s="107">
        <v>3</v>
      </c>
      <c r="X249" s="107">
        <v>143</v>
      </c>
      <c r="Y249" s="28">
        <f t="shared" si="204"/>
        <v>146</v>
      </c>
      <c r="Z249" s="45">
        <f t="shared" si="205"/>
        <v>0.02054794520547945</v>
      </c>
      <c r="AB249" s="107">
        <v>1</v>
      </c>
      <c r="AC249" s="107">
        <v>147</v>
      </c>
      <c r="AD249" s="28">
        <f t="shared" si="206"/>
        <v>148</v>
      </c>
      <c r="AE249" s="45">
        <f t="shared" si="207"/>
        <v>0.006756756756756757</v>
      </c>
      <c r="AG249" s="107">
        <v>1</v>
      </c>
      <c r="AH249" s="107">
        <v>167</v>
      </c>
      <c r="AI249" s="28">
        <f t="shared" si="208"/>
        <v>168</v>
      </c>
      <c r="AJ249" s="45">
        <f t="shared" si="209"/>
        <v>0.005952380952380952</v>
      </c>
      <c r="AL249" s="107">
        <v>0</v>
      </c>
      <c r="AM249" s="107">
        <v>208</v>
      </c>
      <c r="AN249" s="28">
        <f t="shared" si="210"/>
        <v>208</v>
      </c>
      <c r="AO249" s="45">
        <f t="shared" si="211"/>
        <v>0</v>
      </c>
      <c r="AP249" s="76"/>
      <c r="AQ249" s="107">
        <v>1</v>
      </c>
      <c r="AR249" s="107">
        <v>143</v>
      </c>
      <c r="AS249" s="28">
        <f t="shared" si="212"/>
        <v>144</v>
      </c>
      <c r="AT249" s="45">
        <f t="shared" si="213"/>
        <v>0.006944444444444444</v>
      </c>
      <c r="AU249" s="76"/>
      <c r="AV249" s="107">
        <v>0</v>
      </c>
      <c r="AW249" s="107">
        <v>129</v>
      </c>
      <c r="AX249" s="28">
        <f t="shared" si="214"/>
        <v>129</v>
      </c>
      <c r="AY249" s="45">
        <f t="shared" si="215"/>
        <v>0</v>
      </c>
      <c r="AZ249" s="76"/>
      <c r="BA249" s="107">
        <v>0</v>
      </c>
      <c r="BB249" s="107">
        <v>162</v>
      </c>
      <c r="BC249" s="28">
        <f t="shared" si="216"/>
        <v>162</v>
      </c>
      <c r="BD249" s="45">
        <f t="shared" si="217"/>
        <v>0</v>
      </c>
      <c r="BE249" s="76"/>
      <c r="BF249" s="107">
        <v>2</v>
      </c>
      <c r="BG249" s="107">
        <v>214</v>
      </c>
      <c r="BH249" s="28">
        <f t="shared" si="218"/>
        <v>216</v>
      </c>
      <c r="BI249" s="45">
        <f t="shared" si="219"/>
        <v>0.009259259259259259</v>
      </c>
      <c r="BJ249" s="121"/>
      <c r="BL249" s="199">
        <f ca="1" t="shared" si="223"/>
        <v>21</v>
      </c>
      <c r="BM249" s="181">
        <f ca="1" t="shared" si="223"/>
        <v>1835</v>
      </c>
      <c r="BN249" s="28">
        <f t="shared" si="221"/>
        <v>1856</v>
      </c>
      <c r="BO249" s="45">
        <f t="shared" si="222"/>
        <v>0.011314655172413793</v>
      </c>
      <c r="BP249" s="151"/>
      <c r="BR249" s="61">
        <f t="shared" si="195"/>
      </c>
    </row>
    <row r="250" spans="2:70" ht="12" customHeight="1">
      <c r="B250" s="43" t="s">
        <v>183</v>
      </c>
      <c r="C250" s="107" t="s">
        <v>272</v>
      </c>
      <c r="D250" s="107">
        <v>0</v>
      </c>
      <c r="E250" s="28">
        <f t="shared" si="196"/>
        <v>0</v>
      </c>
      <c r="F250" s="45" t="str">
        <f t="shared" si="197"/>
        <v>n. a.</v>
      </c>
      <c r="H250" s="107">
        <v>0</v>
      </c>
      <c r="I250" s="107">
        <v>1</v>
      </c>
      <c r="J250" s="28">
        <f t="shared" si="198"/>
        <v>1</v>
      </c>
      <c r="K250" s="45">
        <f t="shared" si="199"/>
        <v>0</v>
      </c>
      <c r="M250" s="107">
        <v>0</v>
      </c>
      <c r="N250" s="107">
        <v>4</v>
      </c>
      <c r="O250" s="28">
        <f t="shared" si="200"/>
        <v>4</v>
      </c>
      <c r="P250" s="45">
        <f t="shared" si="201"/>
        <v>0</v>
      </c>
      <c r="R250" s="107">
        <v>0</v>
      </c>
      <c r="S250" s="107">
        <v>1</v>
      </c>
      <c r="T250" s="28">
        <f t="shared" si="202"/>
        <v>1</v>
      </c>
      <c r="U250" s="45">
        <f t="shared" si="203"/>
        <v>0</v>
      </c>
      <c r="W250" s="107">
        <v>0</v>
      </c>
      <c r="X250" s="107">
        <v>1</v>
      </c>
      <c r="Y250" s="28">
        <f t="shared" si="204"/>
        <v>1</v>
      </c>
      <c r="Z250" s="45">
        <f t="shared" si="205"/>
        <v>0</v>
      </c>
      <c r="AB250" s="107">
        <v>0</v>
      </c>
      <c r="AC250" s="107">
        <v>2</v>
      </c>
      <c r="AD250" s="28">
        <f t="shared" si="206"/>
        <v>2</v>
      </c>
      <c r="AE250" s="45">
        <f t="shared" si="207"/>
        <v>0</v>
      </c>
      <c r="AG250" s="107">
        <v>0</v>
      </c>
      <c r="AH250" s="107">
        <v>2</v>
      </c>
      <c r="AI250" s="28">
        <f t="shared" si="208"/>
        <v>2</v>
      </c>
      <c r="AJ250" s="45">
        <f t="shared" si="209"/>
        <v>0</v>
      </c>
      <c r="AL250" s="107">
        <v>0</v>
      </c>
      <c r="AM250" s="107">
        <v>2</v>
      </c>
      <c r="AN250" s="28">
        <f t="shared" si="210"/>
        <v>2</v>
      </c>
      <c r="AO250" s="45">
        <f t="shared" si="211"/>
        <v>0</v>
      </c>
      <c r="AP250" s="76"/>
      <c r="AQ250" s="107">
        <v>0</v>
      </c>
      <c r="AR250" s="107">
        <v>1</v>
      </c>
      <c r="AS250" s="28">
        <f t="shared" si="212"/>
        <v>1</v>
      </c>
      <c r="AT250" s="45">
        <f t="shared" si="213"/>
        <v>0</v>
      </c>
      <c r="AU250" s="76"/>
      <c r="AV250" s="107">
        <v>0</v>
      </c>
      <c r="AW250" s="107">
        <v>0</v>
      </c>
      <c r="AX250" s="28">
        <f t="shared" si="214"/>
        <v>0</v>
      </c>
      <c r="AY250" s="45" t="str">
        <f t="shared" si="215"/>
        <v>n. a.</v>
      </c>
      <c r="AZ250" s="76"/>
      <c r="BA250" s="107">
        <v>0</v>
      </c>
      <c r="BB250" s="107">
        <v>1</v>
      </c>
      <c r="BC250" s="28">
        <f t="shared" si="216"/>
        <v>1</v>
      </c>
      <c r="BD250" s="45">
        <f t="shared" si="217"/>
        <v>0</v>
      </c>
      <c r="BE250" s="76"/>
      <c r="BF250" s="107">
        <v>0</v>
      </c>
      <c r="BG250" s="107">
        <v>0</v>
      </c>
      <c r="BH250" s="28">
        <f t="shared" si="218"/>
        <v>0</v>
      </c>
      <c r="BI250" s="45" t="str">
        <f t="shared" si="219"/>
        <v>n. a.</v>
      </c>
      <c r="BJ250" s="121"/>
      <c r="BL250" s="199">
        <f ca="1" t="shared" si="223"/>
        <v>0</v>
      </c>
      <c r="BM250" s="181">
        <f ca="1" t="shared" si="223"/>
        <v>15</v>
      </c>
      <c r="BN250" s="28">
        <f t="shared" si="221"/>
        <v>15</v>
      </c>
      <c r="BO250" s="45">
        <f t="shared" si="222"/>
        <v>0</v>
      </c>
      <c r="BP250" s="151"/>
      <c r="BR250" s="61">
        <f t="shared" si="195"/>
      </c>
    </row>
    <row r="251" spans="2:70" ht="12" customHeight="1">
      <c r="B251" s="43" t="s">
        <v>162</v>
      </c>
      <c r="C251" s="107">
        <v>2</v>
      </c>
      <c r="D251" s="107">
        <v>21</v>
      </c>
      <c r="E251" s="28">
        <f t="shared" si="196"/>
        <v>23</v>
      </c>
      <c r="F251" s="45">
        <f t="shared" si="197"/>
        <v>0.08695652173913043</v>
      </c>
      <c r="H251" s="107">
        <v>0</v>
      </c>
      <c r="I251" s="107">
        <v>6</v>
      </c>
      <c r="J251" s="28">
        <f t="shared" si="198"/>
        <v>6</v>
      </c>
      <c r="K251" s="45">
        <f t="shared" si="199"/>
        <v>0</v>
      </c>
      <c r="M251" s="107">
        <v>1</v>
      </c>
      <c r="N251" s="107">
        <v>29</v>
      </c>
      <c r="O251" s="28">
        <f t="shared" si="200"/>
        <v>30</v>
      </c>
      <c r="P251" s="45">
        <f t="shared" si="201"/>
        <v>0.03333333333333333</v>
      </c>
      <c r="R251" s="107">
        <v>0</v>
      </c>
      <c r="S251" s="107">
        <v>17</v>
      </c>
      <c r="T251" s="28">
        <f t="shared" si="202"/>
        <v>17</v>
      </c>
      <c r="U251" s="45">
        <f t="shared" si="203"/>
        <v>0</v>
      </c>
      <c r="W251" s="107">
        <v>0</v>
      </c>
      <c r="X251" s="107">
        <v>25</v>
      </c>
      <c r="Y251" s="28">
        <f t="shared" si="204"/>
        <v>25</v>
      </c>
      <c r="Z251" s="45">
        <f t="shared" si="205"/>
        <v>0</v>
      </c>
      <c r="AB251" s="107">
        <v>0</v>
      </c>
      <c r="AC251" s="107">
        <v>24</v>
      </c>
      <c r="AD251" s="28">
        <f t="shared" si="206"/>
        <v>24</v>
      </c>
      <c r="AE251" s="45">
        <f t="shared" si="207"/>
        <v>0</v>
      </c>
      <c r="AG251" s="107">
        <v>0</v>
      </c>
      <c r="AH251" s="107">
        <v>43</v>
      </c>
      <c r="AI251" s="28">
        <f t="shared" si="208"/>
        <v>43</v>
      </c>
      <c r="AJ251" s="45">
        <f t="shared" si="209"/>
        <v>0</v>
      </c>
      <c r="AL251" s="107">
        <v>0</v>
      </c>
      <c r="AM251" s="107">
        <v>38</v>
      </c>
      <c r="AN251" s="28">
        <f t="shared" si="210"/>
        <v>38</v>
      </c>
      <c r="AO251" s="45">
        <f t="shared" si="211"/>
        <v>0</v>
      </c>
      <c r="AP251" s="76"/>
      <c r="AQ251" s="107">
        <v>0</v>
      </c>
      <c r="AR251" s="107">
        <v>37</v>
      </c>
      <c r="AS251" s="28">
        <f t="shared" si="212"/>
        <v>37</v>
      </c>
      <c r="AT251" s="45">
        <f t="shared" si="213"/>
        <v>0</v>
      </c>
      <c r="AU251" s="76"/>
      <c r="AV251" s="107">
        <v>1</v>
      </c>
      <c r="AW251" s="107">
        <v>18</v>
      </c>
      <c r="AX251" s="28">
        <f t="shared" si="214"/>
        <v>19</v>
      </c>
      <c r="AY251" s="45">
        <f t="shared" si="215"/>
        <v>0.05263157894736842</v>
      </c>
      <c r="AZ251" s="76"/>
      <c r="BA251" s="107">
        <v>0</v>
      </c>
      <c r="BB251" s="107">
        <v>24</v>
      </c>
      <c r="BC251" s="28">
        <f t="shared" si="216"/>
        <v>24</v>
      </c>
      <c r="BD251" s="45">
        <f t="shared" si="217"/>
        <v>0</v>
      </c>
      <c r="BE251" s="76"/>
      <c r="BF251" s="107">
        <v>2</v>
      </c>
      <c r="BG251" s="107">
        <v>28</v>
      </c>
      <c r="BH251" s="28">
        <f t="shared" si="218"/>
        <v>30</v>
      </c>
      <c r="BI251" s="45">
        <f t="shared" si="219"/>
        <v>0.06666666666666667</v>
      </c>
      <c r="BJ251" s="121"/>
      <c r="BL251" s="199">
        <f ca="1" t="shared" si="223"/>
        <v>6</v>
      </c>
      <c r="BM251" s="181">
        <f ca="1" t="shared" si="223"/>
        <v>310</v>
      </c>
      <c r="BN251" s="28">
        <f t="shared" si="221"/>
        <v>316</v>
      </c>
      <c r="BO251" s="45">
        <f t="shared" si="222"/>
        <v>0.0189873417721519</v>
      </c>
      <c r="BP251" s="151"/>
      <c r="BR251" s="61">
        <f t="shared" si="195"/>
      </c>
    </row>
    <row r="252" spans="2:70" ht="12" customHeight="1">
      <c r="B252" s="43" t="s">
        <v>163</v>
      </c>
      <c r="C252" s="107" t="s">
        <v>272</v>
      </c>
      <c r="D252" s="107">
        <v>12</v>
      </c>
      <c r="E252" s="28">
        <f t="shared" si="196"/>
        <v>12</v>
      </c>
      <c r="F252" s="45" t="str">
        <f t="shared" si="197"/>
        <v>n. a.</v>
      </c>
      <c r="H252" s="107">
        <v>0</v>
      </c>
      <c r="I252" s="107">
        <v>5</v>
      </c>
      <c r="J252" s="28">
        <f t="shared" si="198"/>
        <v>5</v>
      </c>
      <c r="K252" s="45">
        <f t="shared" si="199"/>
        <v>0</v>
      </c>
      <c r="M252" s="107">
        <v>0</v>
      </c>
      <c r="N252" s="107">
        <v>13</v>
      </c>
      <c r="O252" s="28">
        <f t="shared" si="200"/>
        <v>13</v>
      </c>
      <c r="P252" s="45">
        <f t="shared" si="201"/>
        <v>0</v>
      </c>
      <c r="R252" s="107">
        <v>1</v>
      </c>
      <c r="S252" s="107">
        <v>13</v>
      </c>
      <c r="T252" s="28">
        <f t="shared" si="202"/>
        <v>14</v>
      </c>
      <c r="U252" s="45">
        <f t="shared" si="203"/>
        <v>0.07142857142857142</v>
      </c>
      <c r="W252" s="107">
        <v>0</v>
      </c>
      <c r="X252" s="107">
        <v>8</v>
      </c>
      <c r="Y252" s="28">
        <f t="shared" si="204"/>
        <v>8</v>
      </c>
      <c r="Z252" s="45">
        <f t="shared" si="205"/>
        <v>0</v>
      </c>
      <c r="AB252" s="107">
        <v>0</v>
      </c>
      <c r="AC252" s="107">
        <v>11</v>
      </c>
      <c r="AD252" s="28">
        <f t="shared" si="206"/>
        <v>11</v>
      </c>
      <c r="AE252" s="45">
        <f t="shared" si="207"/>
        <v>0</v>
      </c>
      <c r="AG252" s="107">
        <v>0</v>
      </c>
      <c r="AH252" s="107">
        <v>11</v>
      </c>
      <c r="AI252" s="28">
        <f t="shared" si="208"/>
        <v>11</v>
      </c>
      <c r="AJ252" s="45">
        <f t="shared" si="209"/>
        <v>0</v>
      </c>
      <c r="AL252" s="107">
        <v>0</v>
      </c>
      <c r="AM252" s="107">
        <v>30</v>
      </c>
      <c r="AN252" s="28">
        <f t="shared" si="210"/>
        <v>30</v>
      </c>
      <c r="AO252" s="45">
        <f t="shared" si="211"/>
        <v>0</v>
      </c>
      <c r="AP252" s="76"/>
      <c r="AQ252" s="107">
        <v>0</v>
      </c>
      <c r="AR252" s="107">
        <v>5</v>
      </c>
      <c r="AS252" s="28">
        <f t="shared" si="212"/>
        <v>5</v>
      </c>
      <c r="AT252" s="45">
        <f t="shared" si="213"/>
        <v>0</v>
      </c>
      <c r="AU252" s="76"/>
      <c r="AV252" s="107">
        <v>0</v>
      </c>
      <c r="AW252" s="107">
        <v>15</v>
      </c>
      <c r="AX252" s="28">
        <f t="shared" si="214"/>
        <v>15</v>
      </c>
      <c r="AY252" s="45">
        <f t="shared" si="215"/>
        <v>0</v>
      </c>
      <c r="AZ252" s="76"/>
      <c r="BA252" s="107">
        <v>0</v>
      </c>
      <c r="BB252" s="107">
        <v>10</v>
      </c>
      <c r="BC252" s="28">
        <f t="shared" si="216"/>
        <v>10</v>
      </c>
      <c r="BD252" s="45">
        <f t="shared" si="217"/>
        <v>0</v>
      </c>
      <c r="BE252" s="76"/>
      <c r="BF252" s="107">
        <v>0</v>
      </c>
      <c r="BG252" s="107">
        <v>19</v>
      </c>
      <c r="BH252" s="28">
        <f t="shared" si="218"/>
        <v>19</v>
      </c>
      <c r="BI252" s="45">
        <f t="shared" si="219"/>
        <v>0</v>
      </c>
      <c r="BJ252" s="121"/>
      <c r="BL252" s="199">
        <f ca="1" t="shared" si="223"/>
        <v>1</v>
      </c>
      <c r="BM252" s="181">
        <f ca="1" t="shared" si="223"/>
        <v>152</v>
      </c>
      <c r="BN252" s="28">
        <f t="shared" si="221"/>
        <v>153</v>
      </c>
      <c r="BO252" s="45">
        <f t="shared" si="222"/>
        <v>0.006535947712418301</v>
      </c>
      <c r="BP252" s="151"/>
      <c r="BR252" s="61">
        <f t="shared" si="195"/>
      </c>
    </row>
    <row r="253" spans="2:70" ht="12" customHeight="1">
      <c r="B253" s="43" t="s">
        <v>191</v>
      </c>
      <c r="C253" s="107" t="s">
        <v>272</v>
      </c>
      <c r="D253" s="107">
        <v>4</v>
      </c>
      <c r="E253" s="28">
        <f t="shared" si="196"/>
        <v>4</v>
      </c>
      <c r="F253" s="45" t="str">
        <f t="shared" si="197"/>
        <v>n. a.</v>
      </c>
      <c r="H253" s="107">
        <v>0</v>
      </c>
      <c r="I253" s="107">
        <v>4</v>
      </c>
      <c r="J253" s="28">
        <f t="shared" si="198"/>
        <v>4</v>
      </c>
      <c r="K253" s="45">
        <f t="shared" si="199"/>
        <v>0</v>
      </c>
      <c r="M253" s="107">
        <v>0</v>
      </c>
      <c r="N253" s="107">
        <v>13</v>
      </c>
      <c r="O253" s="28">
        <f t="shared" si="200"/>
        <v>13</v>
      </c>
      <c r="P253" s="45">
        <f t="shared" si="201"/>
        <v>0</v>
      </c>
      <c r="R253" s="107">
        <v>0</v>
      </c>
      <c r="S253" s="107">
        <v>9</v>
      </c>
      <c r="T253" s="28">
        <f t="shared" si="202"/>
        <v>9</v>
      </c>
      <c r="U253" s="45">
        <f t="shared" si="203"/>
        <v>0</v>
      </c>
      <c r="W253" s="107">
        <v>0</v>
      </c>
      <c r="X253" s="107">
        <v>9</v>
      </c>
      <c r="Y253" s="28">
        <f t="shared" si="204"/>
        <v>9</v>
      </c>
      <c r="Z253" s="45">
        <f t="shared" si="205"/>
        <v>0</v>
      </c>
      <c r="AB253" s="107">
        <v>0</v>
      </c>
      <c r="AC253" s="107">
        <v>23</v>
      </c>
      <c r="AD253" s="28">
        <f t="shared" si="206"/>
        <v>23</v>
      </c>
      <c r="AE253" s="45">
        <f t="shared" si="207"/>
        <v>0</v>
      </c>
      <c r="AG253" s="107">
        <v>0</v>
      </c>
      <c r="AH253" s="107">
        <v>8</v>
      </c>
      <c r="AI253" s="28">
        <f t="shared" si="208"/>
        <v>8</v>
      </c>
      <c r="AJ253" s="45">
        <f t="shared" si="209"/>
        <v>0</v>
      </c>
      <c r="AL253" s="107">
        <v>0</v>
      </c>
      <c r="AM253" s="107">
        <v>6</v>
      </c>
      <c r="AN253" s="28">
        <f t="shared" si="210"/>
        <v>6</v>
      </c>
      <c r="AO253" s="45">
        <f t="shared" si="211"/>
        <v>0</v>
      </c>
      <c r="AP253" s="76"/>
      <c r="AQ253" s="107">
        <v>0</v>
      </c>
      <c r="AR253" s="107">
        <v>6</v>
      </c>
      <c r="AS253" s="28">
        <f t="shared" si="212"/>
        <v>6</v>
      </c>
      <c r="AT253" s="45">
        <f t="shared" si="213"/>
        <v>0</v>
      </c>
      <c r="AU253" s="76"/>
      <c r="AV253" s="107">
        <v>0</v>
      </c>
      <c r="AW253" s="107">
        <v>11</v>
      </c>
      <c r="AX253" s="28">
        <f t="shared" si="214"/>
        <v>11</v>
      </c>
      <c r="AY253" s="45">
        <f t="shared" si="215"/>
        <v>0</v>
      </c>
      <c r="AZ253" s="76"/>
      <c r="BA253" s="107">
        <v>0</v>
      </c>
      <c r="BB253" s="107">
        <v>9</v>
      </c>
      <c r="BC253" s="28">
        <f t="shared" si="216"/>
        <v>9</v>
      </c>
      <c r="BD253" s="45">
        <f t="shared" si="217"/>
        <v>0</v>
      </c>
      <c r="BE253" s="76"/>
      <c r="BF253" s="107">
        <v>0</v>
      </c>
      <c r="BG253" s="107">
        <v>9</v>
      </c>
      <c r="BH253" s="28">
        <f t="shared" si="218"/>
        <v>9</v>
      </c>
      <c r="BI253" s="45">
        <f t="shared" si="219"/>
        <v>0</v>
      </c>
      <c r="BJ253" s="121"/>
      <c r="BL253" s="199">
        <f ca="1" t="shared" si="223"/>
        <v>0</v>
      </c>
      <c r="BM253" s="181">
        <f ca="1" t="shared" si="223"/>
        <v>111</v>
      </c>
      <c r="BN253" s="28">
        <f t="shared" si="221"/>
        <v>111</v>
      </c>
      <c r="BO253" s="45">
        <f t="shared" si="222"/>
        <v>0</v>
      </c>
      <c r="BP253" s="151"/>
      <c r="BR253" s="61">
        <f t="shared" si="195"/>
      </c>
    </row>
    <row r="254" spans="2:70" ht="12" customHeight="1">
      <c r="B254" s="43" t="s">
        <v>260</v>
      </c>
      <c r="C254" s="107">
        <v>0</v>
      </c>
      <c r="D254" s="107">
        <v>0</v>
      </c>
      <c r="E254" s="28">
        <f t="shared" si="196"/>
        <v>0</v>
      </c>
      <c r="F254" s="45" t="str">
        <f t="shared" si="197"/>
        <v>n. a.</v>
      </c>
      <c r="H254" s="107">
        <v>0</v>
      </c>
      <c r="I254" s="107">
        <v>0</v>
      </c>
      <c r="J254" s="28">
        <f t="shared" si="198"/>
        <v>0</v>
      </c>
      <c r="K254" s="45" t="str">
        <f t="shared" si="199"/>
        <v>n. a.</v>
      </c>
      <c r="M254" s="107">
        <v>0</v>
      </c>
      <c r="N254" s="107">
        <v>0</v>
      </c>
      <c r="O254" s="28">
        <f t="shared" si="200"/>
        <v>0</v>
      </c>
      <c r="P254" s="45" t="str">
        <f t="shared" si="201"/>
        <v>n. a.</v>
      </c>
      <c r="R254" s="107">
        <v>0</v>
      </c>
      <c r="S254" s="107">
        <v>0</v>
      </c>
      <c r="T254" s="28">
        <f t="shared" si="202"/>
        <v>0</v>
      </c>
      <c r="U254" s="45" t="str">
        <f t="shared" si="203"/>
        <v>n. a.</v>
      </c>
      <c r="W254" s="107">
        <v>0</v>
      </c>
      <c r="X254" s="107">
        <v>0</v>
      </c>
      <c r="Y254" s="28">
        <f t="shared" si="204"/>
        <v>0</v>
      </c>
      <c r="Z254" s="45" t="str">
        <f t="shared" si="205"/>
        <v>n. a.</v>
      </c>
      <c r="AB254" s="107">
        <v>0</v>
      </c>
      <c r="AC254" s="107">
        <v>0</v>
      </c>
      <c r="AD254" s="28">
        <f t="shared" si="206"/>
        <v>0</v>
      </c>
      <c r="AE254" s="45" t="str">
        <f t="shared" si="207"/>
        <v>n. a.</v>
      </c>
      <c r="AG254" s="107">
        <v>0</v>
      </c>
      <c r="AH254" s="107">
        <v>0</v>
      </c>
      <c r="AI254" s="28">
        <f t="shared" si="208"/>
        <v>0</v>
      </c>
      <c r="AJ254" s="45" t="str">
        <f t="shared" si="209"/>
        <v>n. a.</v>
      </c>
      <c r="AL254" s="107">
        <v>0</v>
      </c>
      <c r="AM254" s="107">
        <v>0</v>
      </c>
      <c r="AN254" s="28">
        <f t="shared" si="210"/>
        <v>0</v>
      </c>
      <c r="AO254" s="45" t="str">
        <f t="shared" si="211"/>
        <v>n. a.</v>
      </c>
      <c r="AP254" s="76"/>
      <c r="AQ254" s="107">
        <v>0</v>
      </c>
      <c r="AR254" s="107">
        <v>0</v>
      </c>
      <c r="AS254" s="28">
        <f t="shared" si="212"/>
        <v>0</v>
      </c>
      <c r="AT254" s="45" t="str">
        <f t="shared" si="213"/>
        <v>n. a.</v>
      </c>
      <c r="AU254" s="76"/>
      <c r="AV254" s="107">
        <v>0</v>
      </c>
      <c r="AW254" s="107">
        <v>0</v>
      </c>
      <c r="AX254" s="28">
        <f t="shared" si="214"/>
        <v>0</v>
      </c>
      <c r="AY254" s="45" t="str">
        <f t="shared" si="215"/>
        <v>n. a.</v>
      </c>
      <c r="AZ254" s="76"/>
      <c r="BA254" s="107">
        <v>0</v>
      </c>
      <c r="BB254" s="107">
        <v>0</v>
      </c>
      <c r="BC254" s="28">
        <f t="shared" si="216"/>
        <v>0</v>
      </c>
      <c r="BD254" s="45" t="str">
        <f t="shared" si="217"/>
        <v>n. a.</v>
      </c>
      <c r="BE254" s="76"/>
      <c r="BF254" s="107">
        <v>0</v>
      </c>
      <c r="BG254" s="107">
        <v>0</v>
      </c>
      <c r="BH254" s="28">
        <f t="shared" si="218"/>
        <v>0</v>
      </c>
      <c r="BI254" s="45" t="str">
        <f t="shared" si="219"/>
        <v>n. a.</v>
      </c>
      <c r="BJ254" s="121"/>
      <c r="BL254" s="199">
        <f ca="1" t="shared" si="223"/>
        <v>0</v>
      </c>
      <c r="BM254" s="181">
        <f ca="1" t="shared" si="223"/>
        <v>0</v>
      </c>
      <c r="BN254" s="28">
        <f t="shared" si="221"/>
        <v>0</v>
      </c>
      <c r="BO254" s="45" t="str">
        <f t="shared" si="222"/>
        <v>n. a.</v>
      </c>
      <c r="BP254" s="151"/>
      <c r="BR254" s="61" t="str">
        <f t="shared" si="195"/>
        <v>X</v>
      </c>
    </row>
    <row r="255" spans="2:70" ht="12" customHeight="1">
      <c r="B255" s="43" t="s">
        <v>164</v>
      </c>
      <c r="C255" s="107" t="s">
        <v>272</v>
      </c>
      <c r="D255" s="107">
        <v>5</v>
      </c>
      <c r="E255" s="28">
        <f t="shared" si="196"/>
        <v>5</v>
      </c>
      <c r="F255" s="45" t="str">
        <f t="shared" si="197"/>
        <v>n. a.</v>
      </c>
      <c r="H255" s="107">
        <v>0</v>
      </c>
      <c r="I255" s="107">
        <v>11</v>
      </c>
      <c r="J255" s="28">
        <f t="shared" si="198"/>
        <v>11</v>
      </c>
      <c r="K255" s="45">
        <f t="shared" si="199"/>
        <v>0</v>
      </c>
      <c r="M255" s="107">
        <v>0</v>
      </c>
      <c r="N255" s="107">
        <v>12</v>
      </c>
      <c r="O255" s="28">
        <f t="shared" si="200"/>
        <v>12</v>
      </c>
      <c r="P255" s="45">
        <f t="shared" si="201"/>
        <v>0</v>
      </c>
      <c r="R255" s="107">
        <v>0</v>
      </c>
      <c r="S255" s="107">
        <v>3</v>
      </c>
      <c r="T255" s="28">
        <f t="shared" si="202"/>
        <v>3</v>
      </c>
      <c r="U255" s="45">
        <f t="shared" si="203"/>
        <v>0</v>
      </c>
      <c r="W255" s="107">
        <v>0</v>
      </c>
      <c r="X255" s="107">
        <v>8</v>
      </c>
      <c r="Y255" s="28">
        <f t="shared" si="204"/>
        <v>8</v>
      </c>
      <c r="Z255" s="45">
        <f t="shared" si="205"/>
        <v>0</v>
      </c>
      <c r="AB255" s="107">
        <v>0</v>
      </c>
      <c r="AC255" s="107">
        <v>9</v>
      </c>
      <c r="AD255" s="28">
        <f t="shared" si="206"/>
        <v>9</v>
      </c>
      <c r="AE255" s="45">
        <f t="shared" si="207"/>
        <v>0</v>
      </c>
      <c r="AG255" s="107">
        <v>0</v>
      </c>
      <c r="AH255" s="107">
        <v>8</v>
      </c>
      <c r="AI255" s="28">
        <f t="shared" si="208"/>
        <v>8</v>
      </c>
      <c r="AJ255" s="45">
        <f t="shared" si="209"/>
        <v>0</v>
      </c>
      <c r="AL255" s="107">
        <v>0</v>
      </c>
      <c r="AM255" s="107">
        <v>5</v>
      </c>
      <c r="AN255" s="28">
        <f t="shared" si="210"/>
        <v>5</v>
      </c>
      <c r="AO255" s="45">
        <f t="shared" si="211"/>
        <v>0</v>
      </c>
      <c r="AP255" s="76"/>
      <c r="AQ255" s="107">
        <v>0</v>
      </c>
      <c r="AR255" s="107">
        <v>9</v>
      </c>
      <c r="AS255" s="28">
        <f t="shared" si="212"/>
        <v>9</v>
      </c>
      <c r="AT255" s="45">
        <f t="shared" si="213"/>
        <v>0</v>
      </c>
      <c r="AU255" s="76"/>
      <c r="AV255" s="107">
        <v>0</v>
      </c>
      <c r="AW255" s="107">
        <v>18</v>
      </c>
      <c r="AX255" s="28">
        <f t="shared" si="214"/>
        <v>18</v>
      </c>
      <c r="AY255" s="45">
        <f t="shared" si="215"/>
        <v>0</v>
      </c>
      <c r="AZ255" s="76"/>
      <c r="BA255" s="107">
        <v>0</v>
      </c>
      <c r="BB255" s="107">
        <v>3</v>
      </c>
      <c r="BC255" s="28">
        <f t="shared" si="216"/>
        <v>3</v>
      </c>
      <c r="BD255" s="45">
        <f t="shared" si="217"/>
        <v>0</v>
      </c>
      <c r="BE255" s="76"/>
      <c r="BF255" s="107">
        <v>0</v>
      </c>
      <c r="BG255" s="107">
        <v>1</v>
      </c>
      <c r="BH255" s="28">
        <f t="shared" si="218"/>
        <v>1</v>
      </c>
      <c r="BI255" s="45">
        <f t="shared" si="219"/>
        <v>0</v>
      </c>
      <c r="BJ255" s="121"/>
      <c r="BL255" s="199">
        <f ca="1" t="shared" si="223"/>
        <v>0</v>
      </c>
      <c r="BM255" s="181">
        <f ca="1" t="shared" si="223"/>
        <v>92</v>
      </c>
      <c r="BN255" s="28">
        <f t="shared" si="221"/>
        <v>92</v>
      </c>
      <c r="BO255" s="45">
        <f t="shared" si="222"/>
        <v>0</v>
      </c>
      <c r="BP255" s="151"/>
      <c r="BR255" s="61">
        <f t="shared" si="195"/>
      </c>
    </row>
    <row r="256" spans="2:70" ht="12" customHeight="1">
      <c r="B256" s="43" t="s">
        <v>165</v>
      </c>
      <c r="C256" s="107" t="s">
        <v>272</v>
      </c>
      <c r="D256" s="107">
        <v>9</v>
      </c>
      <c r="E256" s="28">
        <f t="shared" si="196"/>
        <v>9</v>
      </c>
      <c r="F256" s="45" t="str">
        <f t="shared" si="197"/>
        <v>n. a.</v>
      </c>
      <c r="H256" s="107">
        <v>0</v>
      </c>
      <c r="I256" s="107">
        <v>6</v>
      </c>
      <c r="J256" s="28">
        <f t="shared" si="198"/>
        <v>6</v>
      </c>
      <c r="K256" s="45">
        <f t="shared" si="199"/>
        <v>0</v>
      </c>
      <c r="M256" s="107">
        <v>0</v>
      </c>
      <c r="N256" s="107">
        <v>10</v>
      </c>
      <c r="O256" s="28">
        <f t="shared" si="200"/>
        <v>10</v>
      </c>
      <c r="P256" s="45">
        <f t="shared" si="201"/>
        <v>0</v>
      </c>
      <c r="R256" s="107">
        <v>0</v>
      </c>
      <c r="S256" s="107">
        <v>5</v>
      </c>
      <c r="T256" s="28">
        <f t="shared" si="202"/>
        <v>5</v>
      </c>
      <c r="U256" s="45">
        <f t="shared" si="203"/>
        <v>0</v>
      </c>
      <c r="W256" s="107">
        <v>0</v>
      </c>
      <c r="X256" s="107">
        <v>19</v>
      </c>
      <c r="Y256" s="28">
        <f t="shared" si="204"/>
        <v>19</v>
      </c>
      <c r="Z256" s="45">
        <f t="shared" si="205"/>
        <v>0</v>
      </c>
      <c r="AB256" s="107">
        <v>4</v>
      </c>
      <c r="AC256" s="107">
        <v>13</v>
      </c>
      <c r="AD256" s="28">
        <f t="shared" si="206"/>
        <v>17</v>
      </c>
      <c r="AE256" s="45">
        <f t="shared" si="207"/>
        <v>0.23529411764705882</v>
      </c>
      <c r="AG256" s="107">
        <v>0</v>
      </c>
      <c r="AH256" s="107">
        <v>14</v>
      </c>
      <c r="AI256" s="28">
        <f t="shared" si="208"/>
        <v>14</v>
      </c>
      <c r="AJ256" s="45">
        <f t="shared" si="209"/>
        <v>0</v>
      </c>
      <c r="AL256" s="107">
        <v>0</v>
      </c>
      <c r="AM256" s="107">
        <v>8</v>
      </c>
      <c r="AN256" s="28">
        <f t="shared" si="210"/>
        <v>8</v>
      </c>
      <c r="AO256" s="45">
        <f t="shared" si="211"/>
        <v>0</v>
      </c>
      <c r="AP256" s="76"/>
      <c r="AQ256" s="107">
        <v>0</v>
      </c>
      <c r="AR256" s="107">
        <v>9</v>
      </c>
      <c r="AS256" s="28">
        <f t="shared" si="212"/>
        <v>9</v>
      </c>
      <c r="AT256" s="45">
        <f t="shared" si="213"/>
        <v>0</v>
      </c>
      <c r="AU256" s="76"/>
      <c r="AV256" s="107">
        <v>0</v>
      </c>
      <c r="AW256" s="107">
        <v>7</v>
      </c>
      <c r="AX256" s="28">
        <f t="shared" si="214"/>
        <v>7</v>
      </c>
      <c r="AY256" s="45">
        <f t="shared" si="215"/>
        <v>0</v>
      </c>
      <c r="AZ256" s="76"/>
      <c r="BA256" s="107">
        <v>0</v>
      </c>
      <c r="BB256" s="107">
        <v>8</v>
      </c>
      <c r="BC256" s="28">
        <f t="shared" si="216"/>
        <v>8</v>
      </c>
      <c r="BD256" s="45">
        <f t="shared" si="217"/>
        <v>0</v>
      </c>
      <c r="BE256" s="76"/>
      <c r="BF256" s="107">
        <v>0</v>
      </c>
      <c r="BG256" s="107">
        <v>24</v>
      </c>
      <c r="BH256" s="28">
        <f t="shared" si="218"/>
        <v>24</v>
      </c>
      <c r="BI256" s="45">
        <f t="shared" si="219"/>
        <v>0</v>
      </c>
      <c r="BJ256" s="121"/>
      <c r="BL256" s="199">
        <f ca="1" t="shared" si="223"/>
        <v>4</v>
      </c>
      <c r="BM256" s="181">
        <f ca="1" t="shared" si="223"/>
        <v>132</v>
      </c>
      <c r="BN256" s="28">
        <f t="shared" si="221"/>
        <v>136</v>
      </c>
      <c r="BO256" s="45">
        <f t="shared" si="222"/>
        <v>0.029411764705882353</v>
      </c>
      <c r="BP256" s="151"/>
      <c r="BR256" s="61">
        <f t="shared" si="195"/>
      </c>
    </row>
    <row r="257" spans="2:70" ht="12" customHeight="1">
      <c r="B257" s="43" t="s">
        <v>166</v>
      </c>
      <c r="C257" s="107">
        <v>2</v>
      </c>
      <c r="D257" s="107">
        <v>349</v>
      </c>
      <c r="E257" s="28">
        <f t="shared" si="196"/>
        <v>351</v>
      </c>
      <c r="F257" s="45">
        <f t="shared" si="197"/>
        <v>0.005698005698005698</v>
      </c>
      <c r="H257" s="107">
        <v>2</v>
      </c>
      <c r="I257" s="107">
        <v>384</v>
      </c>
      <c r="J257" s="28">
        <f t="shared" si="198"/>
        <v>386</v>
      </c>
      <c r="K257" s="45">
        <f t="shared" si="199"/>
        <v>0.0051813471502590676</v>
      </c>
      <c r="M257" s="107">
        <v>4</v>
      </c>
      <c r="N257" s="107">
        <v>274</v>
      </c>
      <c r="O257" s="28">
        <f t="shared" si="200"/>
        <v>278</v>
      </c>
      <c r="P257" s="45">
        <f t="shared" si="201"/>
        <v>0.014388489208633094</v>
      </c>
      <c r="R257" s="107">
        <v>3</v>
      </c>
      <c r="S257" s="107">
        <v>239</v>
      </c>
      <c r="T257" s="28">
        <f t="shared" si="202"/>
        <v>242</v>
      </c>
      <c r="U257" s="45">
        <f t="shared" si="203"/>
        <v>0.012396694214876033</v>
      </c>
      <c r="W257" s="107">
        <v>5</v>
      </c>
      <c r="X257" s="107">
        <v>444</v>
      </c>
      <c r="Y257" s="28">
        <f t="shared" si="204"/>
        <v>449</v>
      </c>
      <c r="Z257" s="45">
        <f t="shared" si="205"/>
        <v>0.011135857461024499</v>
      </c>
      <c r="AB257" s="107">
        <v>6</v>
      </c>
      <c r="AC257" s="107">
        <v>302</v>
      </c>
      <c r="AD257" s="28">
        <f t="shared" si="206"/>
        <v>308</v>
      </c>
      <c r="AE257" s="45">
        <f t="shared" si="207"/>
        <v>0.01948051948051948</v>
      </c>
      <c r="AG257" s="107">
        <v>1</v>
      </c>
      <c r="AH257" s="107">
        <v>495</v>
      </c>
      <c r="AI257" s="28">
        <f t="shared" si="208"/>
        <v>496</v>
      </c>
      <c r="AJ257" s="45">
        <f t="shared" si="209"/>
        <v>0.0020161290322580645</v>
      </c>
      <c r="AL257" s="107">
        <v>3</v>
      </c>
      <c r="AM257" s="107">
        <v>529</v>
      </c>
      <c r="AN257" s="28">
        <f t="shared" si="210"/>
        <v>532</v>
      </c>
      <c r="AO257" s="45">
        <f t="shared" si="211"/>
        <v>0.005639097744360902</v>
      </c>
      <c r="AP257" s="76"/>
      <c r="AQ257" s="107">
        <v>2</v>
      </c>
      <c r="AR257" s="107">
        <v>326</v>
      </c>
      <c r="AS257" s="28">
        <f t="shared" si="212"/>
        <v>328</v>
      </c>
      <c r="AT257" s="45">
        <f t="shared" si="213"/>
        <v>0.006097560975609756</v>
      </c>
      <c r="AU257" s="76"/>
      <c r="AV257" s="107">
        <v>4</v>
      </c>
      <c r="AW257" s="107">
        <v>240</v>
      </c>
      <c r="AX257" s="28">
        <f t="shared" si="214"/>
        <v>244</v>
      </c>
      <c r="AY257" s="45">
        <f t="shared" si="215"/>
        <v>0.01639344262295082</v>
      </c>
      <c r="AZ257" s="76"/>
      <c r="BA257" s="107">
        <v>7</v>
      </c>
      <c r="BB257" s="107">
        <v>316</v>
      </c>
      <c r="BC257" s="28">
        <f t="shared" si="216"/>
        <v>323</v>
      </c>
      <c r="BD257" s="45">
        <f t="shared" si="217"/>
        <v>0.021671826625386997</v>
      </c>
      <c r="BE257" s="76"/>
      <c r="BF257" s="107">
        <v>5</v>
      </c>
      <c r="BG257" s="107">
        <v>510</v>
      </c>
      <c r="BH257" s="28">
        <f t="shared" si="218"/>
        <v>515</v>
      </c>
      <c r="BI257" s="45">
        <f t="shared" si="219"/>
        <v>0.009708737864077669</v>
      </c>
      <c r="BJ257" s="121"/>
      <c r="BL257" s="199">
        <f ca="1" t="shared" si="223"/>
        <v>44</v>
      </c>
      <c r="BM257" s="181">
        <f ca="1" t="shared" si="223"/>
        <v>4408</v>
      </c>
      <c r="BN257" s="28">
        <f t="shared" si="221"/>
        <v>4452</v>
      </c>
      <c r="BO257" s="45">
        <f t="shared" si="222"/>
        <v>0.009883198562443846</v>
      </c>
      <c r="BP257" s="151"/>
      <c r="BR257" s="61">
        <f t="shared" si="195"/>
      </c>
    </row>
    <row r="258" spans="2:70" ht="12" customHeight="1">
      <c r="B258" s="43" t="s">
        <v>167</v>
      </c>
      <c r="C258" s="107" t="s">
        <v>272</v>
      </c>
      <c r="D258" s="107">
        <v>26</v>
      </c>
      <c r="E258" s="28">
        <f t="shared" si="196"/>
        <v>26</v>
      </c>
      <c r="F258" s="45" t="str">
        <f t="shared" si="197"/>
        <v>n. a.</v>
      </c>
      <c r="H258" s="107">
        <v>0</v>
      </c>
      <c r="I258" s="107">
        <v>21</v>
      </c>
      <c r="J258" s="28">
        <f t="shared" si="198"/>
        <v>21</v>
      </c>
      <c r="K258" s="45">
        <f t="shared" si="199"/>
        <v>0</v>
      </c>
      <c r="M258" s="107">
        <v>0</v>
      </c>
      <c r="N258" s="107">
        <v>32</v>
      </c>
      <c r="O258" s="28">
        <f t="shared" si="200"/>
        <v>32</v>
      </c>
      <c r="P258" s="45">
        <f t="shared" si="201"/>
        <v>0</v>
      </c>
      <c r="R258" s="107">
        <v>0</v>
      </c>
      <c r="S258" s="107">
        <v>30</v>
      </c>
      <c r="T258" s="28">
        <f t="shared" si="202"/>
        <v>30</v>
      </c>
      <c r="U258" s="45">
        <f t="shared" si="203"/>
        <v>0</v>
      </c>
      <c r="W258" s="107">
        <v>0</v>
      </c>
      <c r="X258" s="107">
        <v>21</v>
      </c>
      <c r="Y258" s="28">
        <f t="shared" si="204"/>
        <v>21</v>
      </c>
      <c r="Z258" s="45">
        <f t="shared" si="205"/>
        <v>0</v>
      </c>
      <c r="AB258" s="107">
        <v>1</v>
      </c>
      <c r="AC258" s="107">
        <v>21</v>
      </c>
      <c r="AD258" s="28">
        <f t="shared" si="206"/>
        <v>22</v>
      </c>
      <c r="AE258" s="45">
        <f t="shared" si="207"/>
        <v>0.045454545454545456</v>
      </c>
      <c r="AG258" s="107">
        <v>0</v>
      </c>
      <c r="AH258" s="107">
        <v>16</v>
      </c>
      <c r="AI258" s="28">
        <f t="shared" si="208"/>
        <v>16</v>
      </c>
      <c r="AJ258" s="45">
        <f t="shared" si="209"/>
        <v>0</v>
      </c>
      <c r="AL258" s="107">
        <v>0</v>
      </c>
      <c r="AM258" s="107">
        <v>28</v>
      </c>
      <c r="AN258" s="28">
        <f t="shared" si="210"/>
        <v>28</v>
      </c>
      <c r="AO258" s="45">
        <f t="shared" si="211"/>
        <v>0</v>
      </c>
      <c r="AP258" s="76"/>
      <c r="AQ258" s="107">
        <v>0</v>
      </c>
      <c r="AR258" s="107">
        <v>38</v>
      </c>
      <c r="AS258" s="28">
        <f t="shared" si="212"/>
        <v>38</v>
      </c>
      <c r="AT258" s="45">
        <f t="shared" si="213"/>
        <v>0</v>
      </c>
      <c r="AU258" s="76"/>
      <c r="AV258" s="107">
        <v>0</v>
      </c>
      <c r="AW258" s="107">
        <v>22</v>
      </c>
      <c r="AX258" s="28">
        <f t="shared" si="214"/>
        <v>22</v>
      </c>
      <c r="AY258" s="45">
        <f t="shared" si="215"/>
        <v>0</v>
      </c>
      <c r="AZ258" s="76"/>
      <c r="BA258" s="107">
        <v>0</v>
      </c>
      <c r="BB258" s="107">
        <v>39</v>
      </c>
      <c r="BC258" s="28">
        <f t="shared" si="216"/>
        <v>39</v>
      </c>
      <c r="BD258" s="45">
        <f t="shared" si="217"/>
        <v>0</v>
      </c>
      <c r="BE258" s="76"/>
      <c r="BF258" s="107">
        <v>1</v>
      </c>
      <c r="BG258" s="107">
        <v>55</v>
      </c>
      <c r="BH258" s="28">
        <f t="shared" si="218"/>
        <v>56</v>
      </c>
      <c r="BI258" s="45">
        <f t="shared" si="219"/>
        <v>0.017857142857142856</v>
      </c>
      <c r="BJ258" s="121"/>
      <c r="BL258" s="199">
        <f ca="1" t="shared" si="223"/>
        <v>2</v>
      </c>
      <c r="BM258" s="181">
        <f ca="1" t="shared" si="223"/>
        <v>349</v>
      </c>
      <c r="BN258" s="28">
        <f t="shared" si="221"/>
        <v>351</v>
      </c>
      <c r="BO258" s="45">
        <f t="shared" si="222"/>
        <v>0.005698005698005698</v>
      </c>
      <c r="BP258" s="151"/>
      <c r="BR258" s="61">
        <f t="shared" si="195"/>
      </c>
    </row>
    <row r="259" spans="2:70" ht="12" customHeight="1">
      <c r="B259" s="43" t="s">
        <v>168</v>
      </c>
      <c r="C259" s="107">
        <v>17</v>
      </c>
      <c r="D259" s="107">
        <v>43</v>
      </c>
      <c r="E259" s="28">
        <f t="shared" si="196"/>
        <v>60</v>
      </c>
      <c r="F259" s="45">
        <f t="shared" si="197"/>
        <v>0.2833333333333333</v>
      </c>
      <c r="H259" s="107">
        <v>19</v>
      </c>
      <c r="I259" s="107">
        <v>30</v>
      </c>
      <c r="J259" s="28">
        <f t="shared" si="198"/>
        <v>49</v>
      </c>
      <c r="K259" s="45">
        <f t="shared" si="199"/>
        <v>0.3877551020408163</v>
      </c>
      <c r="M259" s="107">
        <v>13</v>
      </c>
      <c r="N259" s="107">
        <v>21</v>
      </c>
      <c r="O259" s="28">
        <f t="shared" si="200"/>
        <v>34</v>
      </c>
      <c r="P259" s="45">
        <f t="shared" si="201"/>
        <v>0.38235294117647056</v>
      </c>
      <c r="R259" s="107">
        <v>8</v>
      </c>
      <c r="S259" s="107">
        <v>14</v>
      </c>
      <c r="T259" s="28">
        <f t="shared" si="202"/>
        <v>22</v>
      </c>
      <c r="U259" s="45">
        <f t="shared" si="203"/>
        <v>0.36363636363636365</v>
      </c>
      <c r="W259" s="107">
        <v>8</v>
      </c>
      <c r="X259" s="107">
        <v>8</v>
      </c>
      <c r="Y259" s="28">
        <f t="shared" si="204"/>
        <v>16</v>
      </c>
      <c r="Z259" s="45">
        <f t="shared" si="205"/>
        <v>0.5</v>
      </c>
      <c r="AB259" s="107">
        <v>6</v>
      </c>
      <c r="AC259" s="107">
        <v>6</v>
      </c>
      <c r="AD259" s="28">
        <f t="shared" si="206"/>
        <v>12</v>
      </c>
      <c r="AE259" s="45">
        <f t="shared" si="207"/>
        <v>0.5</v>
      </c>
      <c r="AG259" s="107">
        <v>3</v>
      </c>
      <c r="AH259" s="107">
        <v>10</v>
      </c>
      <c r="AI259" s="28">
        <f t="shared" si="208"/>
        <v>13</v>
      </c>
      <c r="AJ259" s="45">
        <f t="shared" si="209"/>
        <v>0.23076923076923078</v>
      </c>
      <c r="AL259" s="107">
        <v>0</v>
      </c>
      <c r="AM259" s="107">
        <v>4</v>
      </c>
      <c r="AN259" s="28">
        <f t="shared" si="210"/>
        <v>4</v>
      </c>
      <c r="AO259" s="45">
        <f t="shared" si="211"/>
        <v>0</v>
      </c>
      <c r="AP259" s="76"/>
      <c r="AQ259" s="107">
        <v>2</v>
      </c>
      <c r="AR259" s="107">
        <v>10</v>
      </c>
      <c r="AS259" s="28">
        <f t="shared" si="212"/>
        <v>12</v>
      </c>
      <c r="AT259" s="45">
        <f t="shared" si="213"/>
        <v>0.16666666666666666</v>
      </c>
      <c r="AU259" s="76"/>
      <c r="AV259" s="107">
        <v>2</v>
      </c>
      <c r="AW259" s="107">
        <v>5</v>
      </c>
      <c r="AX259" s="28">
        <f t="shared" si="214"/>
        <v>7</v>
      </c>
      <c r="AY259" s="45">
        <f t="shared" si="215"/>
        <v>0.2857142857142857</v>
      </c>
      <c r="AZ259" s="76"/>
      <c r="BA259" s="107">
        <v>6</v>
      </c>
      <c r="BB259" s="107">
        <v>6</v>
      </c>
      <c r="BC259" s="28">
        <f t="shared" si="216"/>
        <v>12</v>
      </c>
      <c r="BD259" s="45">
        <f t="shared" si="217"/>
        <v>0.5</v>
      </c>
      <c r="BE259" s="76"/>
      <c r="BF259" s="107">
        <v>3</v>
      </c>
      <c r="BG259" s="107">
        <v>8</v>
      </c>
      <c r="BH259" s="28">
        <f t="shared" si="218"/>
        <v>11</v>
      </c>
      <c r="BI259" s="45">
        <f t="shared" si="219"/>
        <v>0.2727272727272727</v>
      </c>
      <c r="BJ259" s="121"/>
      <c r="BL259" s="199">
        <f ca="1" t="shared" si="223"/>
        <v>87</v>
      </c>
      <c r="BM259" s="181">
        <f ca="1" t="shared" si="223"/>
        <v>165</v>
      </c>
      <c r="BN259" s="28">
        <f t="shared" si="221"/>
        <v>252</v>
      </c>
      <c r="BO259" s="45">
        <f t="shared" si="222"/>
        <v>0.34523809523809523</v>
      </c>
      <c r="BP259" s="151"/>
      <c r="BR259" s="61">
        <f t="shared" si="195"/>
      </c>
    </row>
    <row r="260" spans="2:70" ht="12" customHeight="1">
      <c r="B260" s="43" t="s">
        <v>169</v>
      </c>
      <c r="C260" s="107" t="s">
        <v>272</v>
      </c>
      <c r="D260" s="107">
        <v>15</v>
      </c>
      <c r="E260" s="28">
        <f t="shared" si="196"/>
        <v>15</v>
      </c>
      <c r="F260" s="45" t="str">
        <f t="shared" si="197"/>
        <v>n. a.</v>
      </c>
      <c r="H260" s="107">
        <v>0</v>
      </c>
      <c r="I260" s="107">
        <v>10</v>
      </c>
      <c r="J260" s="28">
        <f t="shared" si="198"/>
        <v>10</v>
      </c>
      <c r="K260" s="45">
        <f t="shared" si="199"/>
        <v>0</v>
      </c>
      <c r="M260" s="107">
        <v>0</v>
      </c>
      <c r="N260" s="107">
        <v>3</v>
      </c>
      <c r="O260" s="28">
        <f t="shared" si="200"/>
        <v>3</v>
      </c>
      <c r="P260" s="45">
        <f t="shared" si="201"/>
        <v>0</v>
      </c>
      <c r="R260" s="107">
        <v>0</v>
      </c>
      <c r="S260" s="107">
        <v>5</v>
      </c>
      <c r="T260" s="28">
        <f t="shared" si="202"/>
        <v>5</v>
      </c>
      <c r="U260" s="45">
        <f t="shared" si="203"/>
        <v>0</v>
      </c>
      <c r="W260" s="107">
        <v>0</v>
      </c>
      <c r="X260" s="107">
        <v>7</v>
      </c>
      <c r="Y260" s="28">
        <f t="shared" si="204"/>
        <v>7</v>
      </c>
      <c r="Z260" s="45">
        <f t="shared" si="205"/>
        <v>0</v>
      </c>
      <c r="AB260" s="107">
        <v>0</v>
      </c>
      <c r="AC260" s="107">
        <v>8</v>
      </c>
      <c r="AD260" s="28">
        <f t="shared" si="206"/>
        <v>8</v>
      </c>
      <c r="AE260" s="45">
        <f t="shared" si="207"/>
        <v>0</v>
      </c>
      <c r="AG260" s="107">
        <v>0</v>
      </c>
      <c r="AH260" s="107">
        <v>14</v>
      </c>
      <c r="AI260" s="28">
        <f t="shared" si="208"/>
        <v>14</v>
      </c>
      <c r="AJ260" s="45">
        <f t="shared" si="209"/>
        <v>0</v>
      </c>
      <c r="AL260" s="107">
        <v>0</v>
      </c>
      <c r="AM260" s="107">
        <v>5</v>
      </c>
      <c r="AN260" s="28">
        <f t="shared" si="210"/>
        <v>5</v>
      </c>
      <c r="AO260" s="45">
        <f t="shared" si="211"/>
        <v>0</v>
      </c>
      <c r="AP260" s="76"/>
      <c r="AQ260" s="107">
        <v>0</v>
      </c>
      <c r="AR260" s="107">
        <v>6</v>
      </c>
      <c r="AS260" s="28">
        <f t="shared" si="212"/>
        <v>6</v>
      </c>
      <c r="AT260" s="45">
        <f t="shared" si="213"/>
        <v>0</v>
      </c>
      <c r="AU260" s="76"/>
      <c r="AV260" s="107">
        <v>1</v>
      </c>
      <c r="AW260" s="107">
        <v>16</v>
      </c>
      <c r="AX260" s="28">
        <f t="shared" si="214"/>
        <v>17</v>
      </c>
      <c r="AY260" s="45">
        <f t="shared" si="215"/>
        <v>0.058823529411764705</v>
      </c>
      <c r="AZ260" s="76"/>
      <c r="BA260" s="107">
        <v>0</v>
      </c>
      <c r="BB260" s="107">
        <v>3</v>
      </c>
      <c r="BC260" s="28">
        <f t="shared" si="216"/>
        <v>3</v>
      </c>
      <c r="BD260" s="45">
        <f t="shared" si="217"/>
        <v>0</v>
      </c>
      <c r="BE260" s="76"/>
      <c r="BF260" s="107">
        <v>0</v>
      </c>
      <c r="BG260" s="107">
        <v>9</v>
      </c>
      <c r="BH260" s="28">
        <f t="shared" si="218"/>
        <v>9</v>
      </c>
      <c r="BI260" s="45">
        <f t="shared" si="219"/>
        <v>0</v>
      </c>
      <c r="BJ260" s="121"/>
      <c r="BL260" s="199">
        <f ca="1" t="shared" si="223"/>
        <v>1</v>
      </c>
      <c r="BM260" s="181">
        <f ca="1" t="shared" si="223"/>
        <v>101</v>
      </c>
      <c r="BN260" s="28">
        <f t="shared" si="221"/>
        <v>102</v>
      </c>
      <c r="BO260" s="45">
        <f t="shared" si="222"/>
        <v>0.00980392156862745</v>
      </c>
      <c r="BP260" s="151"/>
      <c r="BR260" s="61">
        <f t="shared" si="195"/>
      </c>
    </row>
    <row r="261" spans="2:70" ht="12" customHeight="1">
      <c r="B261" s="43" t="s">
        <v>185</v>
      </c>
      <c r="C261" s="107" t="s">
        <v>272</v>
      </c>
      <c r="D261" s="107">
        <v>4</v>
      </c>
      <c r="E261" s="28">
        <f t="shared" si="196"/>
        <v>4</v>
      </c>
      <c r="F261" s="45" t="str">
        <f t="shared" si="197"/>
        <v>n. a.</v>
      </c>
      <c r="H261" s="107">
        <v>0</v>
      </c>
      <c r="I261" s="107">
        <v>8</v>
      </c>
      <c r="J261" s="28">
        <f t="shared" si="198"/>
        <v>8</v>
      </c>
      <c r="K261" s="45">
        <f t="shared" si="199"/>
        <v>0</v>
      </c>
      <c r="M261" s="107">
        <v>0</v>
      </c>
      <c r="N261" s="107">
        <v>18</v>
      </c>
      <c r="O261" s="28">
        <f t="shared" si="200"/>
        <v>18</v>
      </c>
      <c r="P261" s="45">
        <f t="shared" si="201"/>
        <v>0</v>
      </c>
      <c r="R261" s="107">
        <v>0</v>
      </c>
      <c r="S261" s="107">
        <v>10</v>
      </c>
      <c r="T261" s="28">
        <f t="shared" si="202"/>
        <v>10</v>
      </c>
      <c r="U261" s="45">
        <f t="shared" si="203"/>
        <v>0</v>
      </c>
      <c r="W261" s="107">
        <v>0</v>
      </c>
      <c r="X261" s="107">
        <v>10</v>
      </c>
      <c r="Y261" s="28">
        <f t="shared" si="204"/>
        <v>10</v>
      </c>
      <c r="Z261" s="45">
        <f t="shared" si="205"/>
        <v>0</v>
      </c>
      <c r="AB261" s="107">
        <v>0</v>
      </c>
      <c r="AC261" s="107">
        <v>9</v>
      </c>
      <c r="AD261" s="28">
        <f t="shared" si="206"/>
        <v>9</v>
      </c>
      <c r="AE261" s="45">
        <f t="shared" si="207"/>
        <v>0</v>
      </c>
      <c r="AG261" s="107">
        <v>0</v>
      </c>
      <c r="AH261" s="107">
        <v>7</v>
      </c>
      <c r="AI261" s="28">
        <f t="shared" si="208"/>
        <v>7</v>
      </c>
      <c r="AJ261" s="45">
        <f t="shared" si="209"/>
        <v>0</v>
      </c>
      <c r="AL261" s="107">
        <v>0</v>
      </c>
      <c r="AM261" s="107">
        <v>8</v>
      </c>
      <c r="AN261" s="28">
        <f t="shared" si="210"/>
        <v>8</v>
      </c>
      <c r="AO261" s="45">
        <f t="shared" si="211"/>
        <v>0</v>
      </c>
      <c r="AP261" s="76"/>
      <c r="AQ261" s="107">
        <v>0</v>
      </c>
      <c r="AR261" s="107">
        <v>8</v>
      </c>
      <c r="AS261" s="28">
        <f t="shared" si="212"/>
        <v>8</v>
      </c>
      <c r="AT261" s="45">
        <f t="shared" si="213"/>
        <v>0</v>
      </c>
      <c r="AU261" s="76"/>
      <c r="AV261" s="107">
        <v>0</v>
      </c>
      <c r="AW261" s="107">
        <v>13</v>
      </c>
      <c r="AX261" s="28">
        <f t="shared" si="214"/>
        <v>13</v>
      </c>
      <c r="AY261" s="45">
        <f t="shared" si="215"/>
        <v>0</v>
      </c>
      <c r="AZ261" s="76"/>
      <c r="BA261" s="107">
        <v>0</v>
      </c>
      <c r="BB261" s="107">
        <v>6</v>
      </c>
      <c r="BC261" s="28">
        <f t="shared" si="216"/>
        <v>6</v>
      </c>
      <c r="BD261" s="45">
        <f t="shared" si="217"/>
        <v>0</v>
      </c>
      <c r="BE261" s="76"/>
      <c r="BF261" s="107">
        <v>0</v>
      </c>
      <c r="BG261" s="107">
        <v>13</v>
      </c>
      <c r="BH261" s="28">
        <f t="shared" si="218"/>
        <v>13</v>
      </c>
      <c r="BI261" s="45">
        <f t="shared" si="219"/>
        <v>0</v>
      </c>
      <c r="BJ261" s="121"/>
      <c r="BL261" s="199">
        <f ca="1" t="shared" si="223"/>
        <v>0</v>
      </c>
      <c r="BM261" s="181">
        <f ca="1" t="shared" si="223"/>
        <v>114</v>
      </c>
      <c r="BN261" s="28">
        <f t="shared" si="221"/>
        <v>114</v>
      </c>
      <c r="BO261" s="45">
        <f t="shared" si="222"/>
        <v>0</v>
      </c>
      <c r="BP261" s="151"/>
      <c r="BR261" s="61">
        <f t="shared" si="195"/>
      </c>
    </row>
    <row r="262" spans="2:70" ht="12" customHeight="1">
      <c r="B262" s="43" t="s">
        <v>192</v>
      </c>
      <c r="C262" s="107" t="s">
        <v>272</v>
      </c>
      <c r="D262" s="107">
        <v>0</v>
      </c>
      <c r="E262" s="28">
        <f t="shared" si="196"/>
        <v>0</v>
      </c>
      <c r="F262" s="45" t="str">
        <f t="shared" si="197"/>
        <v>n. a.</v>
      </c>
      <c r="H262" s="107">
        <v>0</v>
      </c>
      <c r="I262" s="107">
        <v>6</v>
      </c>
      <c r="J262" s="28">
        <f t="shared" si="198"/>
        <v>6</v>
      </c>
      <c r="K262" s="45">
        <f t="shared" si="199"/>
        <v>0</v>
      </c>
      <c r="M262" s="107">
        <v>0</v>
      </c>
      <c r="N262" s="107">
        <v>3</v>
      </c>
      <c r="O262" s="28">
        <f t="shared" si="200"/>
        <v>3</v>
      </c>
      <c r="P262" s="45">
        <f t="shared" si="201"/>
        <v>0</v>
      </c>
      <c r="R262" s="107">
        <v>0</v>
      </c>
      <c r="S262" s="107">
        <v>2</v>
      </c>
      <c r="T262" s="28">
        <f t="shared" si="202"/>
        <v>2</v>
      </c>
      <c r="U262" s="45">
        <f t="shared" si="203"/>
        <v>0</v>
      </c>
      <c r="W262" s="107">
        <v>0</v>
      </c>
      <c r="X262" s="107">
        <v>6</v>
      </c>
      <c r="Y262" s="28">
        <f t="shared" si="204"/>
        <v>6</v>
      </c>
      <c r="Z262" s="45">
        <f t="shared" si="205"/>
        <v>0</v>
      </c>
      <c r="AB262" s="107">
        <v>0</v>
      </c>
      <c r="AC262" s="107">
        <v>2</v>
      </c>
      <c r="AD262" s="28">
        <f t="shared" si="206"/>
        <v>2</v>
      </c>
      <c r="AE262" s="45">
        <f t="shared" si="207"/>
        <v>0</v>
      </c>
      <c r="AG262" s="107">
        <v>0</v>
      </c>
      <c r="AH262" s="107">
        <v>3</v>
      </c>
      <c r="AI262" s="28">
        <f t="shared" si="208"/>
        <v>3</v>
      </c>
      <c r="AJ262" s="45">
        <f t="shared" si="209"/>
        <v>0</v>
      </c>
      <c r="AL262" s="107">
        <v>0</v>
      </c>
      <c r="AM262" s="107">
        <v>2</v>
      </c>
      <c r="AN262" s="28">
        <f t="shared" si="210"/>
        <v>2</v>
      </c>
      <c r="AO262" s="45">
        <f t="shared" si="211"/>
        <v>0</v>
      </c>
      <c r="AP262" s="76"/>
      <c r="AQ262" s="107">
        <v>0</v>
      </c>
      <c r="AR262" s="107">
        <v>5</v>
      </c>
      <c r="AS262" s="28">
        <f t="shared" si="212"/>
        <v>5</v>
      </c>
      <c r="AT262" s="45">
        <f t="shared" si="213"/>
        <v>0</v>
      </c>
      <c r="AU262" s="76"/>
      <c r="AV262" s="107">
        <v>1</v>
      </c>
      <c r="AW262" s="107">
        <v>6</v>
      </c>
      <c r="AX262" s="28">
        <f t="shared" si="214"/>
        <v>7</v>
      </c>
      <c r="AY262" s="45">
        <f t="shared" si="215"/>
        <v>0.14285714285714285</v>
      </c>
      <c r="AZ262" s="76"/>
      <c r="BA262" s="107">
        <v>0</v>
      </c>
      <c r="BB262" s="107">
        <v>4</v>
      </c>
      <c r="BC262" s="28">
        <f t="shared" si="216"/>
        <v>4</v>
      </c>
      <c r="BD262" s="45">
        <f t="shared" si="217"/>
        <v>0</v>
      </c>
      <c r="BE262" s="76"/>
      <c r="BF262" s="107">
        <v>0</v>
      </c>
      <c r="BG262" s="107">
        <v>3</v>
      </c>
      <c r="BH262" s="28">
        <f t="shared" si="218"/>
        <v>3</v>
      </c>
      <c r="BI262" s="45">
        <f t="shared" si="219"/>
        <v>0</v>
      </c>
      <c r="BJ262" s="121"/>
      <c r="BL262" s="199">
        <f ca="1" t="shared" si="223"/>
        <v>1</v>
      </c>
      <c r="BM262" s="181">
        <f ca="1" t="shared" si="223"/>
        <v>42</v>
      </c>
      <c r="BN262" s="28">
        <f t="shared" si="221"/>
        <v>43</v>
      </c>
      <c r="BO262" s="45">
        <f t="shared" si="222"/>
        <v>0.023255813953488372</v>
      </c>
      <c r="BP262" s="151"/>
      <c r="BR262" s="61">
        <f t="shared" si="195"/>
      </c>
    </row>
    <row r="263" spans="2:70" ht="12" customHeight="1">
      <c r="B263" s="43" t="s">
        <v>55</v>
      </c>
      <c r="C263" s="107">
        <v>12</v>
      </c>
      <c r="D263" s="107">
        <v>467</v>
      </c>
      <c r="E263" s="28">
        <f t="shared" si="196"/>
        <v>479</v>
      </c>
      <c r="F263" s="45">
        <f t="shared" si="197"/>
        <v>0.025052192066805846</v>
      </c>
      <c r="H263" s="107">
        <v>14</v>
      </c>
      <c r="I263" s="107">
        <v>484</v>
      </c>
      <c r="J263" s="28">
        <f t="shared" si="198"/>
        <v>498</v>
      </c>
      <c r="K263" s="45">
        <f t="shared" si="199"/>
        <v>0.028112449799196786</v>
      </c>
      <c r="M263" s="107">
        <v>14</v>
      </c>
      <c r="N263" s="107">
        <v>783</v>
      </c>
      <c r="O263" s="28">
        <f t="shared" si="200"/>
        <v>797</v>
      </c>
      <c r="P263" s="45">
        <f t="shared" si="201"/>
        <v>0.01756587202007528</v>
      </c>
      <c r="R263" s="107">
        <v>9</v>
      </c>
      <c r="S263" s="107">
        <v>705</v>
      </c>
      <c r="T263" s="28">
        <f t="shared" si="202"/>
        <v>714</v>
      </c>
      <c r="U263" s="45">
        <f t="shared" si="203"/>
        <v>0.012605042016806723</v>
      </c>
      <c r="W263" s="107">
        <v>26</v>
      </c>
      <c r="X263" s="107">
        <v>760</v>
      </c>
      <c r="Y263" s="28">
        <f t="shared" si="204"/>
        <v>786</v>
      </c>
      <c r="Z263" s="45">
        <f t="shared" si="205"/>
        <v>0.03307888040712468</v>
      </c>
      <c r="AB263" s="107">
        <v>35</v>
      </c>
      <c r="AC263" s="107">
        <v>793</v>
      </c>
      <c r="AD263" s="28">
        <f t="shared" si="206"/>
        <v>828</v>
      </c>
      <c r="AE263" s="45">
        <f t="shared" si="207"/>
        <v>0.042270531400966184</v>
      </c>
      <c r="AG263" s="107">
        <v>8</v>
      </c>
      <c r="AH263" s="107">
        <v>823</v>
      </c>
      <c r="AI263" s="28">
        <f t="shared" si="208"/>
        <v>831</v>
      </c>
      <c r="AJ263" s="45">
        <f t="shared" si="209"/>
        <v>0.009626955475330927</v>
      </c>
      <c r="AL263" s="107">
        <v>22</v>
      </c>
      <c r="AM263" s="107">
        <v>1050</v>
      </c>
      <c r="AN263" s="28">
        <f t="shared" si="210"/>
        <v>1072</v>
      </c>
      <c r="AO263" s="45">
        <f t="shared" si="211"/>
        <v>0.020522388059701493</v>
      </c>
      <c r="AP263" s="76"/>
      <c r="AQ263" s="107">
        <v>9</v>
      </c>
      <c r="AR263" s="107">
        <v>585</v>
      </c>
      <c r="AS263" s="28">
        <f t="shared" si="212"/>
        <v>594</v>
      </c>
      <c r="AT263" s="45">
        <f t="shared" si="213"/>
        <v>0.015151515151515152</v>
      </c>
      <c r="AU263" s="76"/>
      <c r="AV263" s="107">
        <v>20</v>
      </c>
      <c r="AW263" s="107">
        <v>686</v>
      </c>
      <c r="AX263" s="28">
        <f t="shared" si="214"/>
        <v>706</v>
      </c>
      <c r="AY263" s="45">
        <f t="shared" si="215"/>
        <v>0.028328611898016998</v>
      </c>
      <c r="AZ263" s="76"/>
      <c r="BA263" s="107">
        <v>16</v>
      </c>
      <c r="BB263" s="107">
        <v>637</v>
      </c>
      <c r="BC263" s="28">
        <f t="shared" si="216"/>
        <v>653</v>
      </c>
      <c r="BD263" s="45">
        <f t="shared" si="217"/>
        <v>0.02450229709035222</v>
      </c>
      <c r="BE263" s="76"/>
      <c r="BF263" s="107">
        <v>9</v>
      </c>
      <c r="BG263" s="107">
        <v>897</v>
      </c>
      <c r="BH263" s="28">
        <f t="shared" si="218"/>
        <v>906</v>
      </c>
      <c r="BI263" s="45">
        <f t="shared" si="219"/>
        <v>0.009933774834437087</v>
      </c>
      <c r="BJ263" s="121"/>
      <c r="BL263" s="199">
        <f ca="1" t="shared" si="223"/>
        <v>194</v>
      </c>
      <c r="BM263" s="181">
        <f ca="1" t="shared" si="223"/>
        <v>8670</v>
      </c>
      <c r="BN263" s="28">
        <f t="shared" si="221"/>
        <v>8864</v>
      </c>
      <c r="BO263" s="45">
        <f t="shared" si="222"/>
        <v>0.021886281588447652</v>
      </c>
      <c r="BP263" s="151"/>
      <c r="BR263" s="61">
        <f t="shared" si="195"/>
      </c>
    </row>
    <row r="264" spans="2:70" ht="12" customHeight="1">
      <c r="B264" s="43" t="s">
        <v>225</v>
      </c>
      <c r="C264" s="107" t="s">
        <v>272</v>
      </c>
      <c r="D264" s="107">
        <v>0</v>
      </c>
      <c r="E264" s="28">
        <f t="shared" si="196"/>
        <v>0</v>
      </c>
      <c r="F264" s="45" t="str">
        <f t="shared" si="197"/>
        <v>n. a.</v>
      </c>
      <c r="H264" s="107">
        <v>0</v>
      </c>
      <c r="I264" s="107">
        <v>0</v>
      </c>
      <c r="J264" s="28">
        <f t="shared" si="198"/>
        <v>0</v>
      </c>
      <c r="K264" s="45" t="str">
        <f t="shared" si="199"/>
        <v>n. a.</v>
      </c>
      <c r="M264" s="107">
        <v>0</v>
      </c>
      <c r="N264" s="107">
        <v>1</v>
      </c>
      <c r="O264" s="28">
        <f t="shared" si="200"/>
        <v>1</v>
      </c>
      <c r="P264" s="45">
        <f t="shared" si="201"/>
        <v>0</v>
      </c>
      <c r="R264" s="107">
        <v>0</v>
      </c>
      <c r="S264" s="107">
        <v>0</v>
      </c>
      <c r="T264" s="28">
        <f t="shared" si="202"/>
        <v>0</v>
      </c>
      <c r="U264" s="45" t="str">
        <f t="shared" si="203"/>
        <v>n. a.</v>
      </c>
      <c r="W264" s="107">
        <v>0</v>
      </c>
      <c r="X264" s="107">
        <v>0</v>
      </c>
      <c r="Y264" s="28">
        <f t="shared" si="204"/>
        <v>0</v>
      </c>
      <c r="Z264" s="45" t="str">
        <f t="shared" si="205"/>
        <v>n. a.</v>
      </c>
      <c r="AB264" s="107">
        <v>0</v>
      </c>
      <c r="AC264" s="107">
        <v>0</v>
      </c>
      <c r="AD264" s="28">
        <f t="shared" si="206"/>
        <v>0</v>
      </c>
      <c r="AE264" s="45" t="str">
        <f t="shared" si="207"/>
        <v>n. a.</v>
      </c>
      <c r="AG264" s="107">
        <v>0</v>
      </c>
      <c r="AH264" s="107">
        <v>0</v>
      </c>
      <c r="AI264" s="28">
        <f t="shared" si="208"/>
        <v>0</v>
      </c>
      <c r="AJ264" s="45" t="str">
        <f t="shared" si="209"/>
        <v>n. a.</v>
      </c>
      <c r="AL264" s="107">
        <v>0</v>
      </c>
      <c r="AM264" s="107">
        <v>0</v>
      </c>
      <c r="AN264" s="28">
        <f t="shared" si="210"/>
        <v>0</v>
      </c>
      <c r="AO264" s="45" t="str">
        <f t="shared" si="211"/>
        <v>n. a.</v>
      </c>
      <c r="AP264" s="76"/>
      <c r="AQ264" s="107">
        <v>0</v>
      </c>
      <c r="AR264" s="107">
        <v>0</v>
      </c>
      <c r="AS264" s="28">
        <f t="shared" si="212"/>
        <v>0</v>
      </c>
      <c r="AT264" s="45" t="str">
        <f t="shared" si="213"/>
        <v>n. a.</v>
      </c>
      <c r="AU264" s="76"/>
      <c r="AV264" s="107">
        <v>0</v>
      </c>
      <c r="AW264" s="107">
        <v>0</v>
      </c>
      <c r="AX264" s="28">
        <f t="shared" si="214"/>
        <v>0</v>
      </c>
      <c r="AY264" s="45" t="str">
        <f t="shared" si="215"/>
        <v>n. a.</v>
      </c>
      <c r="AZ264" s="76"/>
      <c r="BA264" s="107">
        <v>0</v>
      </c>
      <c r="BB264" s="107">
        <v>0</v>
      </c>
      <c r="BC264" s="28">
        <f t="shared" si="216"/>
        <v>0</v>
      </c>
      <c r="BD264" s="45" t="str">
        <f t="shared" si="217"/>
        <v>n. a.</v>
      </c>
      <c r="BE264" s="76"/>
      <c r="BF264" s="107">
        <v>0</v>
      </c>
      <c r="BG264" s="107">
        <v>1</v>
      </c>
      <c r="BH264" s="28">
        <f t="shared" si="218"/>
        <v>1</v>
      </c>
      <c r="BI264" s="45">
        <f t="shared" si="219"/>
        <v>0</v>
      </c>
      <c r="BJ264" s="121"/>
      <c r="BL264" s="199">
        <f ca="1" t="shared" si="223"/>
        <v>0</v>
      </c>
      <c r="BM264" s="181">
        <f ca="1" t="shared" si="223"/>
        <v>2</v>
      </c>
      <c r="BN264" s="28">
        <f t="shared" si="221"/>
        <v>2</v>
      </c>
      <c r="BO264" s="45">
        <f t="shared" si="222"/>
        <v>0</v>
      </c>
      <c r="BP264" s="151"/>
      <c r="BR264" s="61">
        <f t="shared" si="195"/>
      </c>
    </row>
    <row r="265" spans="2:70" ht="12" customHeight="1">
      <c r="B265" s="43" t="s">
        <v>56</v>
      </c>
      <c r="C265" s="107" t="s">
        <v>272</v>
      </c>
      <c r="D265" s="107">
        <v>14</v>
      </c>
      <c r="E265" s="28">
        <f t="shared" si="196"/>
        <v>14</v>
      </c>
      <c r="F265" s="45" t="str">
        <f t="shared" si="197"/>
        <v>n. a.</v>
      </c>
      <c r="H265" s="107">
        <v>1</v>
      </c>
      <c r="I265" s="107">
        <v>6</v>
      </c>
      <c r="J265" s="28">
        <f t="shared" si="198"/>
        <v>7</v>
      </c>
      <c r="K265" s="45">
        <f t="shared" si="199"/>
        <v>0.14285714285714285</v>
      </c>
      <c r="M265" s="107">
        <v>2</v>
      </c>
      <c r="N265" s="107">
        <v>24</v>
      </c>
      <c r="O265" s="28">
        <f t="shared" si="200"/>
        <v>26</v>
      </c>
      <c r="P265" s="45">
        <f t="shared" si="201"/>
        <v>0.07692307692307693</v>
      </c>
      <c r="R265" s="107">
        <v>0</v>
      </c>
      <c r="S265" s="107">
        <v>24</v>
      </c>
      <c r="T265" s="28">
        <f t="shared" si="202"/>
        <v>24</v>
      </c>
      <c r="U265" s="45">
        <f t="shared" si="203"/>
        <v>0</v>
      </c>
      <c r="W265" s="107">
        <v>0</v>
      </c>
      <c r="X265" s="107">
        <v>24</v>
      </c>
      <c r="Y265" s="28">
        <f t="shared" si="204"/>
        <v>24</v>
      </c>
      <c r="Z265" s="45">
        <f t="shared" si="205"/>
        <v>0</v>
      </c>
      <c r="AB265" s="107">
        <v>1</v>
      </c>
      <c r="AC265" s="107">
        <v>17</v>
      </c>
      <c r="AD265" s="28">
        <f t="shared" si="206"/>
        <v>18</v>
      </c>
      <c r="AE265" s="45">
        <f t="shared" si="207"/>
        <v>0.05555555555555555</v>
      </c>
      <c r="AG265" s="107">
        <v>0</v>
      </c>
      <c r="AH265" s="107">
        <v>8</v>
      </c>
      <c r="AI265" s="28">
        <f t="shared" si="208"/>
        <v>8</v>
      </c>
      <c r="AJ265" s="45">
        <f t="shared" si="209"/>
        <v>0</v>
      </c>
      <c r="AL265" s="107">
        <v>0</v>
      </c>
      <c r="AM265" s="107">
        <v>33</v>
      </c>
      <c r="AN265" s="28">
        <f t="shared" si="210"/>
        <v>33</v>
      </c>
      <c r="AO265" s="45">
        <f t="shared" si="211"/>
        <v>0</v>
      </c>
      <c r="AP265" s="76"/>
      <c r="AQ265" s="107">
        <v>1</v>
      </c>
      <c r="AR265" s="107">
        <v>12</v>
      </c>
      <c r="AS265" s="28">
        <f t="shared" si="212"/>
        <v>13</v>
      </c>
      <c r="AT265" s="45">
        <f t="shared" si="213"/>
        <v>0.07692307692307693</v>
      </c>
      <c r="AU265" s="76"/>
      <c r="AV265" s="107">
        <v>1</v>
      </c>
      <c r="AW265" s="107">
        <v>30</v>
      </c>
      <c r="AX265" s="28">
        <f t="shared" si="214"/>
        <v>31</v>
      </c>
      <c r="AY265" s="45">
        <f t="shared" si="215"/>
        <v>0.03225806451612903</v>
      </c>
      <c r="AZ265" s="76"/>
      <c r="BA265" s="107">
        <v>1</v>
      </c>
      <c r="BB265" s="107">
        <v>22</v>
      </c>
      <c r="BC265" s="28">
        <f t="shared" si="216"/>
        <v>23</v>
      </c>
      <c r="BD265" s="45">
        <f t="shared" si="217"/>
        <v>0.043478260869565216</v>
      </c>
      <c r="BE265" s="76"/>
      <c r="BF265" s="107">
        <v>2</v>
      </c>
      <c r="BG265" s="107">
        <v>17</v>
      </c>
      <c r="BH265" s="28">
        <f t="shared" si="218"/>
        <v>19</v>
      </c>
      <c r="BI265" s="45">
        <f t="shared" si="219"/>
        <v>0.10526315789473684</v>
      </c>
      <c r="BJ265" s="121"/>
      <c r="BL265" s="199">
        <f aca="true" ca="1" t="shared" si="224" ref="BL265:BM283">_xlfn.SUMIFS(INDIRECT("C"&amp;MATCH($B265,$B$14:$B$290,0)+13&amp;":"&amp;$BN$1&amp;MATCH($B265,$B$14:$B$290,0)+13),INDIRECT("C6:"&amp;$BN$1&amp;"6"),BL$6)</f>
        <v>9</v>
      </c>
      <c r="BM265" s="181">
        <f ca="1" t="shared" si="224"/>
        <v>231</v>
      </c>
      <c r="BN265" s="28">
        <f t="shared" si="221"/>
        <v>240</v>
      </c>
      <c r="BO265" s="45">
        <f t="shared" si="222"/>
        <v>0.0375</v>
      </c>
      <c r="BP265" s="151"/>
      <c r="BR265" s="61">
        <f aca="true" t="shared" si="225" ref="BR265:BR286">IF(AND(SUM(C265:D265,H265:I265,M265:N265,R265:S265,W265:X265,AB265:AC265,AG265:AH265,AL265:AM265,AQ265:AR265,AV265:AW265,BA265:BB265,BF265:BG265)=0,BO265&lt;&gt;""),"X","")</f>
      </c>
    </row>
    <row r="266" spans="2:70" ht="12" customHeight="1">
      <c r="B266" s="43" t="s">
        <v>203</v>
      </c>
      <c r="C266" s="107" t="s">
        <v>272</v>
      </c>
      <c r="D266" s="107">
        <v>2</v>
      </c>
      <c r="E266" s="28">
        <f t="shared" si="196"/>
        <v>2</v>
      </c>
      <c r="F266" s="45" t="str">
        <f t="shared" si="197"/>
        <v>n. a.</v>
      </c>
      <c r="H266" s="107">
        <v>0</v>
      </c>
      <c r="I266" s="107">
        <v>0</v>
      </c>
      <c r="J266" s="28">
        <f t="shared" si="198"/>
        <v>0</v>
      </c>
      <c r="K266" s="45" t="str">
        <f t="shared" si="199"/>
        <v>n. a.</v>
      </c>
      <c r="M266" s="107">
        <v>0</v>
      </c>
      <c r="N266" s="107">
        <v>0</v>
      </c>
      <c r="O266" s="28">
        <f t="shared" si="200"/>
        <v>0</v>
      </c>
      <c r="P266" s="45" t="str">
        <f t="shared" si="201"/>
        <v>n. a.</v>
      </c>
      <c r="R266" s="107">
        <v>0</v>
      </c>
      <c r="S266" s="107">
        <v>0</v>
      </c>
      <c r="T266" s="28">
        <f t="shared" si="202"/>
        <v>0</v>
      </c>
      <c r="U266" s="45" t="str">
        <f t="shared" si="203"/>
        <v>n. a.</v>
      </c>
      <c r="W266" s="107">
        <v>0</v>
      </c>
      <c r="X266" s="107">
        <v>0</v>
      </c>
      <c r="Y266" s="28">
        <f t="shared" si="204"/>
        <v>0</v>
      </c>
      <c r="Z266" s="45" t="str">
        <f t="shared" si="205"/>
        <v>n. a.</v>
      </c>
      <c r="AB266" s="107">
        <v>0</v>
      </c>
      <c r="AC266" s="107">
        <v>1</v>
      </c>
      <c r="AD266" s="28">
        <f t="shared" si="206"/>
        <v>1</v>
      </c>
      <c r="AE266" s="45">
        <f t="shared" si="207"/>
        <v>0</v>
      </c>
      <c r="AG266" s="107">
        <v>0</v>
      </c>
      <c r="AH266" s="107">
        <v>0</v>
      </c>
      <c r="AI266" s="28">
        <f t="shared" si="208"/>
        <v>0</v>
      </c>
      <c r="AJ266" s="45" t="str">
        <f t="shared" si="209"/>
        <v>n. a.</v>
      </c>
      <c r="AL266" s="107">
        <v>0</v>
      </c>
      <c r="AM266" s="107">
        <v>1</v>
      </c>
      <c r="AN266" s="28">
        <f t="shared" si="210"/>
        <v>1</v>
      </c>
      <c r="AO266" s="45">
        <f t="shared" si="211"/>
        <v>0</v>
      </c>
      <c r="AP266" s="76"/>
      <c r="AQ266" s="107">
        <v>0</v>
      </c>
      <c r="AR266" s="107">
        <v>0</v>
      </c>
      <c r="AS266" s="28">
        <f t="shared" si="212"/>
        <v>0</v>
      </c>
      <c r="AT266" s="45" t="str">
        <f t="shared" si="213"/>
        <v>n. a.</v>
      </c>
      <c r="AU266" s="76"/>
      <c r="AV266" s="107">
        <v>0</v>
      </c>
      <c r="AW266" s="107">
        <v>0</v>
      </c>
      <c r="AX266" s="28">
        <f t="shared" si="214"/>
        <v>0</v>
      </c>
      <c r="AY266" s="45" t="str">
        <f t="shared" si="215"/>
        <v>n. a.</v>
      </c>
      <c r="AZ266" s="76"/>
      <c r="BA266" s="107">
        <v>0</v>
      </c>
      <c r="BB266" s="107">
        <v>1</v>
      </c>
      <c r="BC266" s="28">
        <f t="shared" si="216"/>
        <v>1</v>
      </c>
      <c r="BD266" s="45">
        <f t="shared" si="217"/>
        <v>0</v>
      </c>
      <c r="BE266" s="76"/>
      <c r="BF266" s="107">
        <v>0</v>
      </c>
      <c r="BG266" s="107">
        <v>0</v>
      </c>
      <c r="BH266" s="28">
        <f t="shared" si="218"/>
        <v>0</v>
      </c>
      <c r="BI266" s="45" t="str">
        <f t="shared" si="219"/>
        <v>n. a.</v>
      </c>
      <c r="BJ266" s="121"/>
      <c r="BL266" s="199">
        <f ca="1" t="shared" si="224"/>
        <v>0</v>
      </c>
      <c r="BM266" s="181">
        <f ca="1" t="shared" si="224"/>
        <v>5</v>
      </c>
      <c r="BN266" s="28">
        <f t="shared" si="221"/>
        <v>5</v>
      </c>
      <c r="BO266" s="45">
        <f t="shared" si="222"/>
        <v>0</v>
      </c>
      <c r="BP266" s="151"/>
      <c r="BR266" s="61">
        <f t="shared" si="225"/>
      </c>
    </row>
    <row r="267" spans="2:70" ht="12" customHeight="1">
      <c r="B267" s="43" t="s">
        <v>231</v>
      </c>
      <c r="C267" s="107">
        <v>0</v>
      </c>
      <c r="D267" s="107">
        <v>0</v>
      </c>
      <c r="E267" s="28">
        <f t="shared" si="196"/>
        <v>0</v>
      </c>
      <c r="F267" s="45" t="str">
        <f t="shared" si="197"/>
        <v>n. a.</v>
      </c>
      <c r="H267" s="107">
        <v>0</v>
      </c>
      <c r="I267" s="107">
        <v>0</v>
      </c>
      <c r="J267" s="28">
        <f t="shared" si="198"/>
        <v>0</v>
      </c>
      <c r="K267" s="45" t="str">
        <f t="shared" si="199"/>
        <v>n. a.</v>
      </c>
      <c r="M267" s="107">
        <v>0</v>
      </c>
      <c r="N267" s="107">
        <v>0</v>
      </c>
      <c r="O267" s="28">
        <f t="shared" si="200"/>
        <v>0</v>
      </c>
      <c r="P267" s="45" t="str">
        <f t="shared" si="201"/>
        <v>n. a.</v>
      </c>
      <c r="R267" s="107">
        <v>0</v>
      </c>
      <c r="S267" s="107">
        <v>0</v>
      </c>
      <c r="T267" s="28">
        <f t="shared" si="202"/>
        <v>0</v>
      </c>
      <c r="U267" s="45" t="str">
        <f t="shared" si="203"/>
        <v>n. a.</v>
      </c>
      <c r="W267" s="107">
        <v>0</v>
      </c>
      <c r="X267" s="107">
        <v>0</v>
      </c>
      <c r="Y267" s="28">
        <f t="shared" si="204"/>
        <v>0</v>
      </c>
      <c r="Z267" s="45" t="str">
        <f t="shared" si="205"/>
        <v>n. a.</v>
      </c>
      <c r="AB267" s="107">
        <v>0</v>
      </c>
      <c r="AC267" s="107">
        <v>0</v>
      </c>
      <c r="AD267" s="28">
        <f t="shared" si="206"/>
        <v>0</v>
      </c>
      <c r="AE267" s="45" t="str">
        <f t="shared" si="207"/>
        <v>n. a.</v>
      </c>
      <c r="AG267" s="107">
        <v>0</v>
      </c>
      <c r="AH267" s="107">
        <v>0</v>
      </c>
      <c r="AI267" s="28">
        <f t="shared" si="208"/>
        <v>0</v>
      </c>
      <c r="AJ267" s="45" t="str">
        <f t="shared" si="209"/>
        <v>n. a.</v>
      </c>
      <c r="AL267" s="107">
        <v>0</v>
      </c>
      <c r="AM267" s="107">
        <v>0</v>
      </c>
      <c r="AN267" s="28">
        <f t="shared" si="210"/>
        <v>0</v>
      </c>
      <c r="AO267" s="45" t="str">
        <f t="shared" si="211"/>
        <v>n. a.</v>
      </c>
      <c r="AP267" s="76"/>
      <c r="AQ267" s="107">
        <v>0</v>
      </c>
      <c r="AR267" s="107">
        <v>0</v>
      </c>
      <c r="AS267" s="28">
        <f t="shared" si="212"/>
        <v>0</v>
      </c>
      <c r="AT267" s="45" t="str">
        <f t="shared" si="213"/>
        <v>n. a.</v>
      </c>
      <c r="AU267" s="76"/>
      <c r="AV267" s="107">
        <v>0</v>
      </c>
      <c r="AW267" s="107">
        <v>0</v>
      </c>
      <c r="AX267" s="28">
        <f t="shared" si="214"/>
        <v>0</v>
      </c>
      <c r="AY267" s="45" t="str">
        <f t="shared" si="215"/>
        <v>n. a.</v>
      </c>
      <c r="AZ267" s="76"/>
      <c r="BA267" s="107">
        <v>0</v>
      </c>
      <c r="BB267" s="107">
        <v>0</v>
      </c>
      <c r="BC267" s="28">
        <f t="shared" si="216"/>
        <v>0</v>
      </c>
      <c r="BD267" s="45" t="str">
        <f t="shared" si="217"/>
        <v>n. a.</v>
      </c>
      <c r="BE267" s="76"/>
      <c r="BF267" s="107">
        <v>0</v>
      </c>
      <c r="BG267" s="107">
        <v>0</v>
      </c>
      <c r="BH267" s="28">
        <f t="shared" si="218"/>
        <v>0</v>
      </c>
      <c r="BI267" s="45" t="str">
        <f t="shared" si="219"/>
        <v>n. a.</v>
      </c>
      <c r="BJ267" s="121"/>
      <c r="BL267" s="199">
        <f ca="1" t="shared" si="224"/>
        <v>0</v>
      </c>
      <c r="BM267" s="181">
        <f ca="1" t="shared" si="224"/>
        <v>0</v>
      </c>
      <c r="BN267" s="28">
        <f t="shared" si="221"/>
        <v>0</v>
      </c>
      <c r="BO267" s="45" t="str">
        <f t="shared" si="222"/>
        <v>n. a.</v>
      </c>
      <c r="BP267" s="151"/>
      <c r="BR267" s="61" t="str">
        <f t="shared" si="225"/>
        <v>X</v>
      </c>
    </row>
    <row r="268" spans="2:70" ht="12" customHeight="1">
      <c r="B268" s="43" t="s">
        <v>170</v>
      </c>
      <c r="C268" s="107" t="s">
        <v>272</v>
      </c>
      <c r="D268" s="107">
        <v>0</v>
      </c>
      <c r="E268" s="28">
        <f t="shared" si="196"/>
        <v>0</v>
      </c>
      <c r="F268" s="45" t="str">
        <f t="shared" si="197"/>
        <v>n. a.</v>
      </c>
      <c r="H268" s="107">
        <v>0</v>
      </c>
      <c r="I268" s="107">
        <v>0</v>
      </c>
      <c r="J268" s="28">
        <f t="shared" si="198"/>
        <v>0</v>
      </c>
      <c r="K268" s="45" t="str">
        <f t="shared" si="199"/>
        <v>n. a.</v>
      </c>
      <c r="M268" s="107">
        <v>0</v>
      </c>
      <c r="N268" s="107">
        <v>0</v>
      </c>
      <c r="O268" s="28">
        <f t="shared" si="200"/>
        <v>0</v>
      </c>
      <c r="P268" s="45" t="str">
        <f t="shared" si="201"/>
        <v>n. a.</v>
      </c>
      <c r="R268" s="107">
        <v>0</v>
      </c>
      <c r="S268" s="107">
        <v>0</v>
      </c>
      <c r="T268" s="28">
        <f t="shared" si="202"/>
        <v>0</v>
      </c>
      <c r="U268" s="45" t="str">
        <f t="shared" si="203"/>
        <v>n. a.</v>
      </c>
      <c r="W268" s="107">
        <v>0</v>
      </c>
      <c r="X268" s="107">
        <v>0</v>
      </c>
      <c r="Y268" s="28">
        <f t="shared" si="204"/>
        <v>0</v>
      </c>
      <c r="Z268" s="45" t="str">
        <f t="shared" si="205"/>
        <v>n. a.</v>
      </c>
      <c r="AB268" s="107">
        <v>0</v>
      </c>
      <c r="AC268" s="107">
        <v>1</v>
      </c>
      <c r="AD268" s="28">
        <f t="shared" si="206"/>
        <v>1</v>
      </c>
      <c r="AE268" s="45">
        <f t="shared" si="207"/>
        <v>0</v>
      </c>
      <c r="AG268" s="107">
        <v>0</v>
      </c>
      <c r="AH268" s="107">
        <v>0</v>
      </c>
      <c r="AI268" s="28">
        <f t="shared" si="208"/>
        <v>0</v>
      </c>
      <c r="AJ268" s="45" t="str">
        <f t="shared" si="209"/>
        <v>n. a.</v>
      </c>
      <c r="AL268" s="107">
        <v>0</v>
      </c>
      <c r="AM268" s="107">
        <v>0</v>
      </c>
      <c r="AN268" s="28">
        <f t="shared" si="210"/>
        <v>0</v>
      </c>
      <c r="AO268" s="45" t="str">
        <f t="shared" si="211"/>
        <v>n. a.</v>
      </c>
      <c r="AP268" s="76"/>
      <c r="AQ268" s="107">
        <v>0</v>
      </c>
      <c r="AR268" s="107">
        <v>0</v>
      </c>
      <c r="AS268" s="28">
        <f t="shared" si="212"/>
        <v>0</v>
      </c>
      <c r="AT268" s="45" t="str">
        <f t="shared" si="213"/>
        <v>n. a.</v>
      </c>
      <c r="AU268" s="76"/>
      <c r="AV268" s="107">
        <v>0</v>
      </c>
      <c r="AW268" s="107">
        <v>0</v>
      </c>
      <c r="AX268" s="28">
        <f t="shared" si="214"/>
        <v>0</v>
      </c>
      <c r="AY268" s="45" t="str">
        <f t="shared" si="215"/>
        <v>n. a.</v>
      </c>
      <c r="AZ268" s="76"/>
      <c r="BA268" s="107">
        <v>0</v>
      </c>
      <c r="BB268" s="107">
        <v>0</v>
      </c>
      <c r="BC268" s="28">
        <f t="shared" si="216"/>
        <v>0</v>
      </c>
      <c r="BD268" s="45" t="str">
        <f t="shared" si="217"/>
        <v>n. a.</v>
      </c>
      <c r="BE268" s="76"/>
      <c r="BF268" s="107">
        <v>0</v>
      </c>
      <c r="BG268" s="107">
        <v>0</v>
      </c>
      <c r="BH268" s="28">
        <f t="shared" si="218"/>
        <v>0</v>
      </c>
      <c r="BI268" s="45" t="str">
        <f t="shared" si="219"/>
        <v>n. a.</v>
      </c>
      <c r="BJ268" s="121"/>
      <c r="BL268" s="199">
        <f ca="1" t="shared" si="224"/>
        <v>0</v>
      </c>
      <c r="BM268" s="181">
        <f ca="1" t="shared" si="224"/>
        <v>1</v>
      </c>
      <c r="BN268" s="28">
        <f t="shared" si="221"/>
        <v>1</v>
      </c>
      <c r="BO268" s="45">
        <f t="shared" si="222"/>
        <v>0</v>
      </c>
      <c r="BP268" s="151"/>
      <c r="BR268" s="61">
        <f t="shared" si="225"/>
      </c>
    </row>
    <row r="269" spans="2:70" ht="12" customHeight="1">
      <c r="B269" s="43" t="s">
        <v>171</v>
      </c>
      <c r="C269" s="107">
        <v>5</v>
      </c>
      <c r="D269" s="107">
        <v>29</v>
      </c>
      <c r="E269" s="28">
        <f t="shared" si="196"/>
        <v>34</v>
      </c>
      <c r="F269" s="45">
        <f t="shared" si="197"/>
        <v>0.14705882352941177</v>
      </c>
      <c r="H269" s="107">
        <v>1</v>
      </c>
      <c r="I269" s="107">
        <v>25</v>
      </c>
      <c r="J269" s="28">
        <f t="shared" si="198"/>
        <v>26</v>
      </c>
      <c r="K269" s="45">
        <f t="shared" si="199"/>
        <v>0.038461538461538464</v>
      </c>
      <c r="M269" s="107">
        <v>1</v>
      </c>
      <c r="N269" s="107">
        <v>35</v>
      </c>
      <c r="O269" s="28">
        <f t="shared" si="200"/>
        <v>36</v>
      </c>
      <c r="P269" s="45">
        <f t="shared" si="201"/>
        <v>0.027777777777777776</v>
      </c>
      <c r="R269" s="107">
        <v>2</v>
      </c>
      <c r="S269" s="107">
        <v>36</v>
      </c>
      <c r="T269" s="28">
        <f t="shared" si="202"/>
        <v>38</v>
      </c>
      <c r="U269" s="45">
        <f t="shared" si="203"/>
        <v>0.05263157894736842</v>
      </c>
      <c r="W269" s="107">
        <v>56</v>
      </c>
      <c r="X269" s="107">
        <v>36</v>
      </c>
      <c r="Y269" s="28">
        <f t="shared" si="204"/>
        <v>92</v>
      </c>
      <c r="Z269" s="45">
        <f t="shared" si="205"/>
        <v>0.6086956521739131</v>
      </c>
      <c r="AB269" s="107">
        <v>25</v>
      </c>
      <c r="AC269" s="107">
        <v>43</v>
      </c>
      <c r="AD269" s="28">
        <f t="shared" si="206"/>
        <v>68</v>
      </c>
      <c r="AE269" s="45">
        <f t="shared" si="207"/>
        <v>0.36764705882352944</v>
      </c>
      <c r="AG269" s="107">
        <v>40</v>
      </c>
      <c r="AH269" s="107">
        <v>33</v>
      </c>
      <c r="AI269" s="28">
        <f t="shared" si="208"/>
        <v>73</v>
      </c>
      <c r="AJ269" s="45">
        <f t="shared" si="209"/>
        <v>0.547945205479452</v>
      </c>
      <c r="AL269" s="107">
        <v>4</v>
      </c>
      <c r="AM269" s="107">
        <v>31</v>
      </c>
      <c r="AN269" s="28">
        <f t="shared" si="210"/>
        <v>35</v>
      </c>
      <c r="AO269" s="45">
        <f t="shared" si="211"/>
        <v>0.11428571428571428</v>
      </c>
      <c r="AP269" s="76"/>
      <c r="AQ269" s="107">
        <v>1</v>
      </c>
      <c r="AR269" s="107">
        <v>31</v>
      </c>
      <c r="AS269" s="28">
        <f t="shared" si="212"/>
        <v>32</v>
      </c>
      <c r="AT269" s="45">
        <f t="shared" si="213"/>
        <v>0.03125</v>
      </c>
      <c r="AU269" s="76"/>
      <c r="AV269" s="107">
        <v>2</v>
      </c>
      <c r="AW269" s="107">
        <v>38</v>
      </c>
      <c r="AX269" s="28">
        <f t="shared" si="214"/>
        <v>40</v>
      </c>
      <c r="AY269" s="45">
        <f t="shared" si="215"/>
        <v>0.05</v>
      </c>
      <c r="AZ269" s="76"/>
      <c r="BA269" s="107">
        <v>1</v>
      </c>
      <c r="BB269" s="107">
        <v>33</v>
      </c>
      <c r="BC269" s="28">
        <f t="shared" si="216"/>
        <v>34</v>
      </c>
      <c r="BD269" s="45">
        <f t="shared" si="217"/>
        <v>0.029411764705882353</v>
      </c>
      <c r="BE269" s="76"/>
      <c r="BF269" s="107">
        <v>4</v>
      </c>
      <c r="BG269" s="107">
        <v>38</v>
      </c>
      <c r="BH269" s="28">
        <f t="shared" si="218"/>
        <v>42</v>
      </c>
      <c r="BI269" s="45">
        <f t="shared" si="219"/>
        <v>0.09523809523809523</v>
      </c>
      <c r="BJ269" s="121"/>
      <c r="BL269" s="199">
        <f ca="1" t="shared" si="224"/>
        <v>142</v>
      </c>
      <c r="BM269" s="181">
        <f ca="1" t="shared" si="224"/>
        <v>408</v>
      </c>
      <c r="BN269" s="28">
        <f t="shared" si="221"/>
        <v>550</v>
      </c>
      <c r="BO269" s="45">
        <f t="shared" si="222"/>
        <v>0.2581818181818182</v>
      </c>
      <c r="BP269" s="151"/>
      <c r="BR269" s="61">
        <f t="shared" si="225"/>
      </c>
    </row>
    <row r="270" spans="2:70" ht="12" customHeight="1">
      <c r="B270" s="43" t="s">
        <v>186</v>
      </c>
      <c r="C270" s="107" t="s">
        <v>272</v>
      </c>
      <c r="D270" s="107">
        <v>1</v>
      </c>
      <c r="E270" s="28">
        <f t="shared" si="196"/>
        <v>1</v>
      </c>
      <c r="F270" s="45" t="str">
        <f t="shared" si="197"/>
        <v>n. a.</v>
      </c>
      <c r="H270" s="107">
        <v>0</v>
      </c>
      <c r="I270" s="107">
        <v>2</v>
      </c>
      <c r="J270" s="28">
        <f t="shared" si="198"/>
        <v>2</v>
      </c>
      <c r="K270" s="45">
        <f t="shared" si="199"/>
        <v>0</v>
      </c>
      <c r="M270" s="107">
        <v>0</v>
      </c>
      <c r="N270" s="107">
        <v>2</v>
      </c>
      <c r="O270" s="28">
        <f t="shared" si="200"/>
        <v>2</v>
      </c>
      <c r="P270" s="45">
        <f t="shared" si="201"/>
        <v>0</v>
      </c>
      <c r="R270" s="107">
        <v>0</v>
      </c>
      <c r="S270" s="107">
        <v>1</v>
      </c>
      <c r="T270" s="28">
        <f t="shared" si="202"/>
        <v>1</v>
      </c>
      <c r="U270" s="45">
        <f t="shared" si="203"/>
        <v>0</v>
      </c>
      <c r="W270" s="107">
        <v>0</v>
      </c>
      <c r="X270" s="107">
        <v>2</v>
      </c>
      <c r="Y270" s="28">
        <f t="shared" si="204"/>
        <v>2</v>
      </c>
      <c r="Z270" s="45">
        <f t="shared" si="205"/>
        <v>0</v>
      </c>
      <c r="AB270" s="107">
        <v>0</v>
      </c>
      <c r="AC270" s="107">
        <v>2</v>
      </c>
      <c r="AD270" s="28">
        <f t="shared" si="206"/>
        <v>2</v>
      </c>
      <c r="AE270" s="45">
        <f t="shared" si="207"/>
        <v>0</v>
      </c>
      <c r="AG270" s="107">
        <v>0</v>
      </c>
      <c r="AH270" s="107">
        <v>0</v>
      </c>
      <c r="AI270" s="28">
        <f t="shared" si="208"/>
        <v>0</v>
      </c>
      <c r="AJ270" s="45" t="str">
        <f t="shared" si="209"/>
        <v>n. a.</v>
      </c>
      <c r="AL270" s="107">
        <v>0</v>
      </c>
      <c r="AM270" s="107">
        <v>0</v>
      </c>
      <c r="AN270" s="28">
        <f t="shared" si="210"/>
        <v>0</v>
      </c>
      <c r="AO270" s="45" t="str">
        <f t="shared" si="211"/>
        <v>n. a.</v>
      </c>
      <c r="AP270" s="76"/>
      <c r="AQ270" s="107">
        <v>0</v>
      </c>
      <c r="AR270" s="107">
        <v>2</v>
      </c>
      <c r="AS270" s="28">
        <f t="shared" si="212"/>
        <v>2</v>
      </c>
      <c r="AT270" s="45">
        <f t="shared" si="213"/>
        <v>0</v>
      </c>
      <c r="AU270" s="76"/>
      <c r="AV270" s="107">
        <v>0</v>
      </c>
      <c r="AW270" s="107">
        <v>3</v>
      </c>
      <c r="AX270" s="28">
        <f t="shared" si="214"/>
        <v>3</v>
      </c>
      <c r="AY270" s="45">
        <f t="shared" si="215"/>
        <v>0</v>
      </c>
      <c r="AZ270" s="76"/>
      <c r="BA270" s="107">
        <v>0</v>
      </c>
      <c r="BB270" s="107">
        <v>0</v>
      </c>
      <c r="BC270" s="28">
        <f t="shared" si="216"/>
        <v>0</v>
      </c>
      <c r="BD270" s="45" t="str">
        <f t="shared" si="217"/>
        <v>n. a.</v>
      </c>
      <c r="BE270" s="76"/>
      <c r="BF270" s="107">
        <v>0</v>
      </c>
      <c r="BG270" s="107">
        <v>5</v>
      </c>
      <c r="BH270" s="28">
        <f t="shared" si="218"/>
        <v>5</v>
      </c>
      <c r="BI270" s="45">
        <f t="shared" si="219"/>
        <v>0</v>
      </c>
      <c r="BJ270" s="121"/>
      <c r="BL270" s="199">
        <f ca="1" t="shared" si="224"/>
        <v>0</v>
      </c>
      <c r="BM270" s="181">
        <f ca="1" t="shared" si="224"/>
        <v>20</v>
      </c>
      <c r="BN270" s="28">
        <f t="shared" si="221"/>
        <v>20</v>
      </c>
      <c r="BO270" s="45">
        <f t="shared" si="222"/>
        <v>0</v>
      </c>
      <c r="BP270" s="151"/>
      <c r="BR270" s="61">
        <f t="shared" si="225"/>
      </c>
    </row>
    <row r="271" spans="2:70" ht="12" customHeight="1">
      <c r="B271" s="43" t="s">
        <v>187</v>
      </c>
      <c r="C271" s="107" t="s">
        <v>272</v>
      </c>
      <c r="D271" s="107">
        <v>11</v>
      </c>
      <c r="E271" s="28">
        <f t="shared" si="196"/>
        <v>11</v>
      </c>
      <c r="F271" s="45" t="str">
        <f t="shared" si="197"/>
        <v>n. a.</v>
      </c>
      <c r="H271" s="107">
        <v>1</v>
      </c>
      <c r="I271" s="107">
        <v>9</v>
      </c>
      <c r="J271" s="28">
        <f t="shared" si="198"/>
        <v>10</v>
      </c>
      <c r="K271" s="45">
        <f t="shared" si="199"/>
        <v>0.1</v>
      </c>
      <c r="M271" s="107">
        <v>0</v>
      </c>
      <c r="N271" s="107">
        <v>14</v>
      </c>
      <c r="O271" s="28">
        <f t="shared" si="200"/>
        <v>14</v>
      </c>
      <c r="P271" s="45">
        <f t="shared" si="201"/>
        <v>0</v>
      </c>
      <c r="R271" s="107">
        <v>1</v>
      </c>
      <c r="S271" s="107">
        <v>5</v>
      </c>
      <c r="T271" s="28">
        <f t="shared" si="202"/>
        <v>6</v>
      </c>
      <c r="U271" s="45">
        <f t="shared" si="203"/>
        <v>0.16666666666666666</v>
      </c>
      <c r="W271" s="107">
        <v>1</v>
      </c>
      <c r="X271" s="107">
        <v>16</v>
      </c>
      <c r="Y271" s="28">
        <f t="shared" si="204"/>
        <v>17</v>
      </c>
      <c r="Z271" s="45">
        <f t="shared" si="205"/>
        <v>0.058823529411764705</v>
      </c>
      <c r="AB271" s="107">
        <v>2</v>
      </c>
      <c r="AC271" s="107">
        <v>17</v>
      </c>
      <c r="AD271" s="28">
        <f t="shared" si="206"/>
        <v>19</v>
      </c>
      <c r="AE271" s="45">
        <f t="shared" si="207"/>
        <v>0.10526315789473684</v>
      </c>
      <c r="AG271" s="107">
        <v>1</v>
      </c>
      <c r="AH271" s="107">
        <v>18</v>
      </c>
      <c r="AI271" s="28">
        <f t="shared" si="208"/>
        <v>19</v>
      </c>
      <c r="AJ271" s="45">
        <f t="shared" si="209"/>
        <v>0.05263157894736842</v>
      </c>
      <c r="AL271" s="107">
        <v>0</v>
      </c>
      <c r="AM271" s="107">
        <v>23</v>
      </c>
      <c r="AN271" s="28">
        <f t="shared" si="210"/>
        <v>23</v>
      </c>
      <c r="AO271" s="45">
        <f t="shared" si="211"/>
        <v>0</v>
      </c>
      <c r="AP271" s="76"/>
      <c r="AQ271" s="107">
        <v>0</v>
      </c>
      <c r="AR271" s="107">
        <v>10</v>
      </c>
      <c r="AS271" s="28">
        <f t="shared" si="212"/>
        <v>10</v>
      </c>
      <c r="AT271" s="45">
        <f t="shared" si="213"/>
        <v>0</v>
      </c>
      <c r="AU271" s="76"/>
      <c r="AV271" s="107">
        <v>0</v>
      </c>
      <c r="AW271" s="107">
        <v>10</v>
      </c>
      <c r="AX271" s="28">
        <f t="shared" si="214"/>
        <v>10</v>
      </c>
      <c r="AY271" s="45">
        <f t="shared" si="215"/>
        <v>0</v>
      </c>
      <c r="AZ271" s="76"/>
      <c r="BA271" s="107">
        <v>2</v>
      </c>
      <c r="BB271" s="107">
        <v>6</v>
      </c>
      <c r="BC271" s="28">
        <f t="shared" si="216"/>
        <v>8</v>
      </c>
      <c r="BD271" s="45">
        <f t="shared" si="217"/>
        <v>0.25</v>
      </c>
      <c r="BE271" s="76"/>
      <c r="BF271" s="107">
        <v>1</v>
      </c>
      <c r="BG271" s="107">
        <v>12</v>
      </c>
      <c r="BH271" s="28">
        <f t="shared" si="218"/>
        <v>13</v>
      </c>
      <c r="BI271" s="45">
        <f t="shared" si="219"/>
        <v>0.07692307692307693</v>
      </c>
      <c r="BJ271" s="121"/>
      <c r="BL271" s="199">
        <f ca="1" t="shared" si="224"/>
        <v>9</v>
      </c>
      <c r="BM271" s="181">
        <f ca="1" t="shared" si="224"/>
        <v>151</v>
      </c>
      <c r="BN271" s="28">
        <f t="shared" si="221"/>
        <v>160</v>
      </c>
      <c r="BO271" s="45">
        <f t="shared" si="222"/>
        <v>0.05625</v>
      </c>
      <c r="BP271" s="151"/>
      <c r="BR271" s="61">
        <f t="shared" si="225"/>
      </c>
    </row>
    <row r="272" spans="2:70" ht="12" customHeight="1">
      <c r="B272" s="43" t="s">
        <v>195</v>
      </c>
      <c r="C272" s="107">
        <v>20</v>
      </c>
      <c r="D272" s="107">
        <v>16</v>
      </c>
      <c r="E272" s="28">
        <f t="shared" si="196"/>
        <v>36</v>
      </c>
      <c r="F272" s="45">
        <f t="shared" si="197"/>
        <v>0.5555555555555556</v>
      </c>
      <c r="H272" s="107">
        <v>7</v>
      </c>
      <c r="I272" s="107">
        <v>7</v>
      </c>
      <c r="J272" s="28">
        <f t="shared" si="198"/>
        <v>14</v>
      </c>
      <c r="K272" s="45">
        <f t="shared" si="199"/>
        <v>0.5</v>
      </c>
      <c r="M272" s="107">
        <v>16</v>
      </c>
      <c r="N272" s="107">
        <v>4</v>
      </c>
      <c r="O272" s="28">
        <f t="shared" si="200"/>
        <v>20</v>
      </c>
      <c r="P272" s="45">
        <f t="shared" si="201"/>
        <v>0.8</v>
      </c>
      <c r="R272" s="107">
        <v>15</v>
      </c>
      <c r="S272" s="107">
        <v>10</v>
      </c>
      <c r="T272" s="28">
        <f t="shared" si="202"/>
        <v>25</v>
      </c>
      <c r="U272" s="45">
        <f t="shared" si="203"/>
        <v>0.6</v>
      </c>
      <c r="W272" s="107">
        <v>5</v>
      </c>
      <c r="X272" s="107">
        <v>1</v>
      </c>
      <c r="Y272" s="28">
        <f t="shared" si="204"/>
        <v>6</v>
      </c>
      <c r="Z272" s="45">
        <f t="shared" si="205"/>
        <v>0.8333333333333334</v>
      </c>
      <c r="AB272" s="107">
        <v>3</v>
      </c>
      <c r="AC272" s="107">
        <v>2</v>
      </c>
      <c r="AD272" s="28">
        <f t="shared" si="206"/>
        <v>5</v>
      </c>
      <c r="AE272" s="45">
        <f t="shared" si="207"/>
        <v>0.6</v>
      </c>
      <c r="AG272" s="107">
        <v>2</v>
      </c>
      <c r="AH272" s="107">
        <v>8</v>
      </c>
      <c r="AI272" s="28">
        <f t="shared" si="208"/>
        <v>10</v>
      </c>
      <c r="AJ272" s="45">
        <f t="shared" si="209"/>
        <v>0.2</v>
      </c>
      <c r="AL272" s="107">
        <v>4</v>
      </c>
      <c r="AM272" s="107">
        <v>6</v>
      </c>
      <c r="AN272" s="28">
        <f t="shared" si="210"/>
        <v>10</v>
      </c>
      <c r="AO272" s="45">
        <f t="shared" si="211"/>
        <v>0.4</v>
      </c>
      <c r="AP272" s="76"/>
      <c r="AQ272" s="107">
        <v>1</v>
      </c>
      <c r="AR272" s="107">
        <v>2</v>
      </c>
      <c r="AS272" s="28">
        <f t="shared" si="212"/>
        <v>3</v>
      </c>
      <c r="AT272" s="45">
        <f t="shared" si="213"/>
        <v>0.3333333333333333</v>
      </c>
      <c r="AU272" s="76"/>
      <c r="AV272" s="107">
        <v>4</v>
      </c>
      <c r="AW272" s="107">
        <v>3</v>
      </c>
      <c r="AX272" s="28">
        <f t="shared" si="214"/>
        <v>7</v>
      </c>
      <c r="AY272" s="45">
        <f t="shared" si="215"/>
        <v>0.5714285714285714</v>
      </c>
      <c r="AZ272" s="76"/>
      <c r="BA272" s="107">
        <v>0</v>
      </c>
      <c r="BB272" s="107">
        <v>3</v>
      </c>
      <c r="BC272" s="28">
        <f t="shared" si="216"/>
        <v>3</v>
      </c>
      <c r="BD272" s="45">
        <f t="shared" si="217"/>
        <v>0</v>
      </c>
      <c r="BE272" s="76"/>
      <c r="BF272" s="107">
        <v>0</v>
      </c>
      <c r="BG272" s="107">
        <v>7</v>
      </c>
      <c r="BH272" s="28">
        <f t="shared" si="218"/>
        <v>7</v>
      </c>
      <c r="BI272" s="45">
        <f t="shared" si="219"/>
        <v>0</v>
      </c>
      <c r="BJ272" s="121"/>
      <c r="BL272" s="199">
        <f ca="1" t="shared" si="224"/>
        <v>77</v>
      </c>
      <c r="BM272" s="181">
        <f ca="1" t="shared" si="224"/>
        <v>69</v>
      </c>
      <c r="BN272" s="28">
        <f t="shared" si="221"/>
        <v>146</v>
      </c>
      <c r="BO272" s="45">
        <f t="shared" si="222"/>
        <v>0.5273972602739726</v>
      </c>
      <c r="BP272" s="151"/>
      <c r="BR272" s="61">
        <f t="shared" si="225"/>
      </c>
    </row>
    <row r="273" spans="2:70" ht="12" customHeight="1">
      <c r="B273" s="43" t="s">
        <v>172</v>
      </c>
      <c r="C273" s="107" t="s">
        <v>272</v>
      </c>
      <c r="D273" s="107">
        <v>1</v>
      </c>
      <c r="E273" s="28">
        <f t="shared" si="196"/>
        <v>1</v>
      </c>
      <c r="F273" s="45" t="str">
        <f t="shared" si="197"/>
        <v>n. a.</v>
      </c>
      <c r="H273" s="107">
        <v>0</v>
      </c>
      <c r="I273" s="107">
        <v>4</v>
      </c>
      <c r="J273" s="28">
        <f t="shared" si="198"/>
        <v>4</v>
      </c>
      <c r="K273" s="45">
        <f t="shared" si="199"/>
        <v>0</v>
      </c>
      <c r="M273" s="107">
        <v>0</v>
      </c>
      <c r="N273" s="107">
        <v>5</v>
      </c>
      <c r="O273" s="28">
        <f t="shared" si="200"/>
        <v>5</v>
      </c>
      <c r="P273" s="45">
        <f t="shared" si="201"/>
        <v>0</v>
      </c>
      <c r="R273" s="107">
        <v>0</v>
      </c>
      <c r="S273" s="107">
        <v>3</v>
      </c>
      <c r="T273" s="28">
        <f t="shared" si="202"/>
        <v>3</v>
      </c>
      <c r="U273" s="45">
        <f t="shared" si="203"/>
        <v>0</v>
      </c>
      <c r="W273" s="107">
        <v>0</v>
      </c>
      <c r="X273" s="107">
        <v>5</v>
      </c>
      <c r="Y273" s="28">
        <f t="shared" si="204"/>
        <v>5</v>
      </c>
      <c r="Z273" s="45">
        <f t="shared" si="205"/>
        <v>0</v>
      </c>
      <c r="AB273" s="107">
        <v>0</v>
      </c>
      <c r="AC273" s="107">
        <v>2</v>
      </c>
      <c r="AD273" s="28">
        <f t="shared" si="206"/>
        <v>2</v>
      </c>
      <c r="AE273" s="45">
        <f t="shared" si="207"/>
        <v>0</v>
      </c>
      <c r="AG273" s="107">
        <v>0</v>
      </c>
      <c r="AH273" s="107">
        <v>1</v>
      </c>
      <c r="AI273" s="28">
        <f t="shared" si="208"/>
        <v>1</v>
      </c>
      <c r="AJ273" s="45">
        <f t="shared" si="209"/>
        <v>0</v>
      </c>
      <c r="AL273" s="107">
        <v>0</v>
      </c>
      <c r="AM273" s="107">
        <v>6</v>
      </c>
      <c r="AN273" s="28">
        <f t="shared" si="210"/>
        <v>6</v>
      </c>
      <c r="AO273" s="45">
        <f t="shared" si="211"/>
        <v>0</v>
      </c>
      <c r="AP273" s="76"/>
      <c r="AQ273" s="107">
        <v>0</v>
      </c>
      <c r="AR273" s="107">
        <v>0</v>
      </c>
      <c r="AS273" s="28">
        <f t="shared" si="212"/>
        <v>0</v>
      </c>
      <c r="AT273" s="45" t="str">
        <f t="shared" si="213"/>
        <v>n. a.</v>
      </c>
      <c r="AU273" s="76"/>
      <c r="AV273" s="107">
        <v>0</v>
      </c>
      <c r="AW273" s="107">
        <v>5</v>
      </c>
      <c r="AX273" s="28">
        <f t="shared" si="214"/>
        <v>5</v>
      </c>
      <c r="AY273" s="45">
        <f t="shared" si="215"/>
        <v>0</v>
      </c>
      <c r="AZ273" s="76"/>
      <c r="BA273" s="107">
        <v>0</v>
      </c>
      <c r="BB273" s="107">
        <v>0</v>
      </c>
      <c r="BC273" s="28">
        <f t="shared" si="216"/>
        <v>0</v>
      </c>
      <c r="BD273" s="45" t="str">
        <f t="shared" si="217"/>
        <v>n. a.</v>
      </c>
      <c r="BE273" s="76"/>
      <c r="BF273" s="107">
        <v>0</v>
      </c>
      <c r="BG273" s="107">
        <v>3</v>
      </c>
      <c r="BH273" s="28">
        <f t="shared" si="218"/>
        <v>3</v>
      </c>
      <c r="BI273" s="45">
        <f t="shared" si="219"/>
        <v>0</v>
      </c>
      <c r="BJ273" s="121"/>
      <c r="BL273" s="199">
        <f ca="1" t="shared" si="224"/>
        <v>0</v>
      </c>
      <c r="BM273" s="181">
        <f ca="1" t="shared" si="224"/>
        <v>35</v>
      </c>
      <c r="BN273" s="28">
        <f t="shared" si="221"/>
        <v>35</v>
      </c>
      <c r="BO273" s="45">
        <f t="shared" si="222"/>
        <v>0</v>
      </c>
      <c r="BP273" s="151"/>
      <c r="BR273" s="61">
        <f t="shared" si="225"/>
      </c>
    </row>
    <row r="274" spans="2:70" ht="12" customHeight="1">
      <c r="B274" s="43" t="s">
        <v>173</v>
      </c>
      <c r="C274" s="107">
        <v>2</v>
      </c>
      <c r="D274" s="107">
        <v>564</v>
      </c>
      <c r="E274" s="28">
        <f t="shared" si="196"/>
        <v>566</v>
      </c>
      <c r="F274" s="45">
        <f t="shared" si="197"/>
        <v>0.0035335689045936395</v>
      </c>
      <c r="H274" s="107">
        <v>0</v>
      </c>
      <c r="I274" s="107">
        <v>553</v>
      </c>
      <c r="J274" s="28">
        <f t="shared" si="198"/>
        <v>553</v>
      </c>
      <c r="K274" s="45">
        <f t="shared" si="199"/>
        <v>0</v>
      </c>
      <c r="M274" s="107">
        <v>5</v>
      </c>
      <c r="N274" s="107">
        <v>657</v>
      </c>
      <c r="O274" s="28">
        <f t="shared" si="200"/>
        <v>662</v>
      </c>
      <c r="P274" s="45">
        <f t="shared" si="201"/>
        <v>0.0075528700906344415</v>
      </c>
      <c r="R274" s="107">
        <v>11</v>
      </c>
      <c r="S274" s="107">
        <v>660</v>
      </c>
      <c r="T274" s="28">
        <f t="shared" si="202"/>
        <v>671</v>
      </c>
      <c r="U274" s="45">
        <f t="shared" si="203"/>
        <v>0.01639344262295082</v>
      </c>
      <c r="W274" s="107">
        <v>4</v>
      </c>
      <c r="X274" s="107">
        <v>643</v>
      </c>
      <c r="Y274" s="28">
        <f t="shared" si="204"/>
        <v>647</v>
      </c>
      <c r="Z274" s="45">
        <f t="shared" si="205"/>
        <v>0.0061823802163833074</v>
      </c>
      <c r="AB274" s="107">
        <v>4</v>
      </c>
      <c r="AC274" s="107">
        <v>594</v>
      </c>
      <c r="AD274" s="28">
        <f t="shared" si="206"/>
        <v>598</v>
      </c>
      <c r="AE274" s="45">
        <f t="shared" si="207"/>
        <v>0.006688963210702341</v>
      </c>
      <c r="AG274" s="107">
        <v>1</v>
      </c>
      <c r="AH274" s="107">
        <v>689</v>
      </c>
      <c r="AI274" s="28">
        <f t="shared" si="208"/>
        <v>690</v>
      </c>
      <c r="AJ274" s="45">
        <f t="shared" si="209"/>
        <v>0.0014492753623188406</v>
      </c>
      <c r="AL274" s="107">
        <v>0</v>
      </c>
      <c r="AM274" s="107">
        <v>577</v>
      </c>
      <c r="AN274" s="28">
        <f t="shared" si="210"/>
        <v>577</v>
      </c>
      <c r="AO274" s="45">
        <f t="shared" si="211"/>
        <v>0</v>
      </c>
      <c r="AP274" s="76"/>
      <c r="AQ274" s="107">
        <v>2</v>
      </c>
      <c r="AR274" s="107">
        <v>504</v>
      </c>
      <c r="AS274" s="28">
        <f t="shared" si="212"/>
        <v>506</v>
      </c>
      <c r="AT274" s="45">
        <f t="shared" si="213"/>
        <v>0.003952569169960474</v>
      </c>
      <c r="AU274" s="76"/>
      <c r="AV274" s="107">
        <v>4</v>
      </c>
      <c r="AW274" s="107">
        <v>699</v>
      </c>
      <c r="AX274" s="28">
        <f t="shared" si="214"/>
        <v>703</v>
      </c>
      <c r="AY274" s="45">
        <f t="shared" si="215"/>
        <v>0.005689900426742532</v>
      </c>
      <c r="AZ274" s="76"/>
      <c r="BA274" s="107">
        <v>5</v>
      </c>
      <c r="BB274" s="107">
        <v>662</v>
      </c>
      <c r="BC274" s="28">
        <f t="shared" si="216"/>
        <v>667</v>
      </c>
      <c r="BD274" s="45">
        <f t="shared" si="217"/>
        <v>0.0074962518740629685</v>
      </c>
      <c r="BE274" s="76"/>
      <c r="BF274" s="107">
        <v>1</v>
      </c>
      <c r="BG274" s="107">
        <v>1033</v>
      </c>
      <c r="BH274" s="28">
        <f t="shared" si="218"/>
        <v>1034</v>
      </c>
      <c r="BI274" s="45">
        <f t="shared" si="219"/>
        <v>0.0009671179883945841</v>
      </c>
      <c r="BJ274" s="121"/>
      <c r="BL274" s="199">
        <f ca="1" t="shared" si="224"/>
        <v>39</v>
      </c>
      <c r="BM274" s="181">
        <f ca="1" t="shared" si="224"/>
        <v>7835</v>
      </c>
      <c r="BN274" s="28">
        <f t="shared" si="221"/>
        <v>7874</v>
      </c>
      <c r="BO274" s="45">
        <f t="shared" si="222"/>
        <v>0.004953009906019812</v>
      </c>
      <c r="BP274" s="151"/>
      <c r="BR274" s="61">
        <f t="shared" si="225"/>
      </c>
    </row>
    <row r="275" spans="2:70" ht="12" customHeight="1">
      <c r="B275" s="43" t="s">
        <v>174</v>
      </c>
      <c r="C275" s="107" t="s">
        <v>272</v>
      </c>
      <c r="D275" s="107">
        <v>8</v>
      </c>
      <c r="E275" s="28">
        <f t="shared" si="196"/>
        <v>8</v>
      </c>
      <c r="F275" s="45" t="str">
        <f t="shared" si="197"/>
        <v>n. a.</v>
      </c>
      <c r="H275" s="107">
        <v>1</v>
      </c>
      <c r="I275" s="107">
        <v>7</v>
      </c>
      <c r="J275" s="28">
        <f t="shared" si="198"/>
        <v>8</v>
      </c>
      <c r="K275" s="45">
        <f t="shared" si="199"/>
        <v>0.125</v>
      </c>
      <c r="M275" s="107">
        <v>1</v>
      </c>
      <c r="N275" s="107">
        <v>12</v>
      </c>
      <c r="O275" s="28">
        <f t="shared" si="200"/>
        <v>13</v>
      </c>
      <c r="P275" s="45">
        <f t="shared" si="201"/>
        <v>0.07692307692307693</v>
      </c>
      <c r="R275" s="107">
        <v>0</v>
      </c>
      <c r="S275" s="107">
        <v>20</v>
      </c>
      <c r="T275" s="28">
        <f t="shared" si="202"/>
        <v>20</v>
      </c>
      <c r="U275" s="45">
        <f t="shared" si="203"/>
        <v>0</v>
      </c>
      <c r="W275" s="107">
        <v>0</v>
      </c>
      <c r="X275" s="107">
        <v>7</v>
      </c>
      <c r="Y275" s="28">
        <f t="shared" si="204"/>
        <v>7</v>
      </c>
      <c r="Z275" s="45">
        <f t="shared" si="205"/>
        <v>0</v>
      </c>
      <c r="AB275" s="107">
        <v>0</v>
      </c>
      <c r="AC275" s="107">
        <v>9</v>
      </c>
      <c r="AD275" s="28">
        <f t="shared" si="206"/>
        <v>9</v>
      </c>
      <c r="AE275" s="45">
        <f t="shared" si="207"/>
        <v>0</v>
      </c>
      <c r="AG275" s="107">
        <v>1</v>
      </c>
      <c r="AH275" s="107">
        <v>12</v>
      </c>
      <c r="AI275" s="28">
        <f t="shared" si="208"/>
        <v>13</v>
      </c>
      <c r="AJ275" s="45">
        <f t="shared" si="209"/>
        <v>0.07692307692307693</v>
      </c>
      <c r="AL275" s="107">
        <v>5</v>
      </c>
      <c r="AM275" s="107">
        <v>11</v>
      </c>
      <c r="AN275" s="28">
        <f t="shared" si="210"/>
        <v>16</v>
      </c>
      <c r="AO275" s="45">
        <f t="shared" si="211"/>
        <v>0.3125</v>
      </c>
      <c r="AP275" s="76"/>
      <c r="AQ275" s="107">
        <v>4</v>
      </c>
      <c r="AR275" s="107">
        <v>8</v>
      </c>
      <c r="AS275" s="28">
        <f t="shared" si="212"/>
        <v>12</v>
      </c>
      <c r="AT275" s="45">
        <f t="shared" si="213"/>
        <v>0.3333333333333333</v>
      </c>
      <c r="AU275" s="76"/>
      <c r="AV275" s="107">
        <v>1</v>
      </c>
      <c r="AW275" s="107">
        <v>13</v>
      </c>
      <c r="AX275" s="28">
        <f t="shared" si="214"/>
        <v>14</v>
      </c>
      <c r="AY275" s="45">
        <f t="shared" si="215"/>
        <v>0.07142857142857142</v>
      </c>
      <c r="AZ275" s="76"/>
      <c r="BA275" s="107">
        <v>1</v>
      </c>
      <c r="BB275" s="107">
        <v>5</v>
      </c>
      <c r="BC275" s="28">
        <f t="shared" si="216"/>
        <v>6</v>
      </c>
      <c r="BD275" s="45">
        <f t="shared" si="217"/>
        <v>0.16666666666666666</v>
      </c>
      <c r="BE275" s="76"/>
      <c r="BF275" s="107">
        <v>1</v>
      </c>
      <c r="BG275" s="107">
        <v>25</v>
      </c>
      <c r="BH275" s="28">
        <f t="shared" si="218"/>
        <v>26</v>
      </c>
      <c r="BI275" s="45">
        <f t="shared" si="219"/>
        <v>0.038461538461538464</v>
      </c>
      <c r="BJ275" s="121"/>
      <c r="BL275" s="199">
        <f ca="1" t="shared" si="224"/>
        <v>15</v>
      </c>
      <c r="BM275" s="181">
        <f ca="1" t="shared" si="224"/>
        <v>137</v>
      </c>
      <c r="BN275" s="28">
        <f t="shared" si="221"/>
        <v>152</v>
      </c>
      <c r="BO275" s="45">
        <f t="shared" si="222"/>
        <v>0.09868421052631579</v>
      </c>
      <c r="BP275" s="151"/>
      <c r="BR275" s="61">
        <f t="shared" si="225"/>
      </c>
    </row>
    <row r="276" spans="2:70" ht="12" customHeight="1">
      <c r="B276" s="43" t="s">
        <v>261</v>
      </c>
      <c r="C276" s="107">
        <v>0</v>
      </c>
      <c r="D276" s="107">
        <v>0</v>
      </c>
      <c r="E276" s="28">
        <f t="shared" si="196"/>
        <v>0</v>
      </c>
      <c r="F276" s="45" t="str">
        <f t="shared" si="197"/>
        <v>n. a.</v>
      </c>
      <c r="H276" s="107">
        <v>0</v>
      </c>
      <c r="I276" s="107">
        <v>0</v>
      </c>
      <c r="J276" s="28">
        <f t="shared" si="198"/>
        <v>0</v>
      </c>
      <c r="K276" s="45" t="str">
        <f t="shared" si="199"/>
        <v>n. a.</v>
      </c>
      <c r="M276" s="107">
        <v>0</v>
      </c>
      <c r="N276" s="107">
        <v>0</v>
      </c>
      <c r="O276" s="28">
        <f t="shared" si="200"/>
        <v>0</v>
      </c>
      <c r="P276" s="45" t="str">
        <f t="shared" si="201"/>
        <v>n. a.</v>
      </c>
      <c r="R276" s="107">
        <v>0</v>
      </c>
      <c r="S276" s="107">
        <v>0</v>
      </c>
      <c r="T276" s="28">
        <f t="shared" si="202"/>
        <v>0</v>
      </c>
      <c r="U276" s="45" t="str">
        <f t="shared" si="203"/>
        <v>n. a.</v>
      </c>
      <c r="W276" s="107">
        <v>0</v>
      </c>
      <c r="X276" s="107">
        <v>0</v>
      </c>
      <c r="Y276" s="28">
        <f t="shared" si="204"/>
        <v>0</v>
      </c>
      <c r="Z276" s="45" t="str">
        <f t="shared" si="205"/>
        <v>n. a.</v>
      </c>
      <c r="AB276" s="107">
        <v>0</v>
      </c>
      <c r="AC276" s="107">
        <v>0</v>
      </c>
      <c r="AD276" s="28">
        <f t="shared" si="206"/>
        <v>0</v>
      </c>
      <c r="AE276" s="45" t="str">
        <f t="shared" si="207"/>
        <v>n. a.</v>
      </c>
      <c r="AG276" s="107">
        <v>0</v>
      </c>
      <c r="AH276" s="107">
        <v>0</v>
      </c>
      <c r="AI276" s="28">
        <f t="shared" si="208"/>
        <v>0</v>
      </c>
      <c r="AJ276" s="45" t="str">
        <f t="shared" si="209"/>
        <v>n. a.</v>
      </c>
      <c r="AL276" s="107">
        <v>0</v>
      </c>
      <c r="AM276" s="107">
        <v>0</v>
      </c>
      <c r="AN276" s="28">
        <f t="shared" si="210"/>
        <v>0</v>
      </c>
      <c r="AO276" s="45" t="str">
        <f t="shared" si="211"/>
        <v>n. a.</v>
      </c>
      <c r="AP276" s="76"/>
      <c r="AQ276" s="107">
        <v>0</v>
      </c>
      <c r="AR276" s="107">
        <v>0</v>
      </c>
      <c r="AS276" s="28">
        <f t="shared" si="212"/>
        <v>0</v>
      </c>
      <c r="AT276" s="45" t="str">
        <f t="shared" si="213"/>
        <v>n. a.</v>
      </c>
      <c r="AU276" s="76"/>
      <c r="AV276" s="107">
        <v>0</v>
      </c>
      <c r="AW276" s="107">
        <v>0</v>
      </c>
      <c r="AX276" s="28">
        <f t="shared" si="214"/>
        <v>0</v>
      </c>
      <c r="AY276" s="45" t="str">
        <f t="shared" si="215"/>
        <v>n. a.</v>
      </c>
      <c r="AZ276" s="76"/>
      <c r="BA276" s="107">
        <v>0</v>
      </c>
      <c r="BB276" s="107">
        <v>0</v>
      </c>
      <c r="BC276" s="28">
        <f t="shared" si="216"/>
        <v>0</v>
      </c>
      <c r="BD276" s="45" t="str">
        <f t="shared" si="217"/>
        <v>n. a.</v>
      </c>
      <c r="BE276" s="76"/>
      <c r="BF276" s="107">
        <v>0</v>
      </c>
      <c r="BG276" s="107">
        <v>0</v>
      </c>
      <c r="BH276" s="28">
        <f t="shared" si="218"/>
        <v>0</v>
      </c>
      <c r="BI276" s="45" t="str">
        <f t="shared" si="219"/>
        <v>n. a.</v>
      </c>
      <c r="BJ276" s="121"/>
      <c r="BL276" s="199">
        <f ca="1" t="shared" si="224"/>
        <v>0</v>
      </c>
      <c r="BM276" s="181">
        <f ca="1" t="shared" si="224"/>
        <v>0</v>
      </c>
      <c r="BN276" s="28">
        <f t="shared" si="221"/>
        <v>0</v>
      </c>
      <c r="BO276" s="45" t="str">
        <f t="shared" si="222"/>
        <v>n. a.</v>
      </c>
      <c r="BP276" s="151"/>
      <c r="BR276" s="61" t="str">
        <f t="shared" si="225"/>
        <v>X</v>
      </c>
    </row>
    <row r="277" spans="2:70" ht="12" customHeight="1">
      <c r="B277" s="43" t="s">
        <v>175</v>
      </c>
      <c r="C277" s="107" t="s">
        <v>272</v>
      </c>
      <c r="D277" s="107">
        <v>28</v>
      </c>
      <c r="E277" s="28">
        <f t="shared" si="196"/>
        <v>28</v>
      </c>
      <c r="F277" s="45" t="str">
        <f t="shared" si="197"/>
        <v>n. a.</v>
      </c>
      <c r="H277" s="107">
        <v>0</v>
      </c>
      <c r="I277" s="107">
        <v>21</v>
      </c>
      <c r="J277" s="28">
        <f t="shared" si="198"/>
        <v>21</v>
      </c>
      <c r="K277" s="45">
        <f t="shared" si="199"/>
        <v>0</v>
      </c>
      <c r="M277" s="107">
        <v>0</v>
      </c>
      <c r="N277" s="107">
        <v>33</v>
      </c>
      <c r="O277" s="28">
        <f t="shared" si="200"/>
        <v>33</v>
      </c>
      <c r="P277" s="45">
        <f t="shared" si="201"/>
        <v>0</v>
      </c>
      <c r="R277" s="107">
        <v>0</v>
      </c>
      <c r="S277" s="107">
        <v>20</v>
      </c>
      <c r="T277" s="28">
        <f t="shared" si="202"/>
        <v>20</v>
      </c>
      <c r="U277" s="45">
        <f t="shared" si="203"/>
        <v>0</v>
      </c>
      <c r="W277" s="107">
        <v>0</v>
      </c>
      <c r="X277" s="107">
        <v>25</v>
      </c>
      <c r="Y277" s="28">
        <f t="shared" si="204"/>
        <v>25</v>
      </c>
      <c r="Z277" s="45">
        <f t="shared" si="205"/>
        <v>0</v>
      </c>
      <c r="AB277" s="107">
        <v>1</v>
      </c>
      <c r="AC277" s="107">
        <v>43</v>
      </c>
      <c r="AD277" s="28">
        <f t="shared" si="206"/>
        <v>44</v>
      </c>
      <c r="AE277" s="45">
        <f t="shared" si="207"/>
        <v>0.022727272727272728</v>
      </c>
      <c r="AG277" s="107">
        <v>0</v>
      </c>
      <c r="AH277" s="107">
        <v>61</v>
      </c>
      <c r="AI277" s="28">
        <f t="shared" si="208"/>
        <v>61</v>
      </c>
      <c r="AJ277" s="45">
        <f t="shared" si="209"/>
        <v>0</v>
      </c>
      <c r="AL277" s="107">
        <v>2</v>
      </c>
      <c r="AM277" s="107">
        <v>31</v>
      </c>
      <c r="AN277" s="28">
        <f t="shared" si="210"/>
        <v>33</v>
      </c>
      <c r="AO277" s="45">
        <f t="shared" si="211"/>
        <v>0.06060606060606061</v>
      </c>
      <c r="AP277" s="76"/>
      <c r="AQ277" s="107">
        <v>0</v>
      </c>
      <c r="AR277" s="107">
        <v>28</v>
      </c>
      <c r="AS277" s="28">
        <f t="shared" si="212"/>
        <v>28</v>
      </c>
      <c r="AT277" s="45">
        <f t="shared" si="213"/>
        <v>0</v>
      </c>
      <c r="AU277" s="76"/>
      <c r="AV277" s="107">
        <v>0</v>
      </c>
      <c r="AW277" s="107">
        <v>31</v>
      </c>
      <c r="AX277" s="28">
        <f t="shared" si="214"/>
        <v>31</v>
      </c>
      <c r="AY277" s="45">
        <f t="shared" si="215"/>
        <v>0</v>
      </c>
      <c r="AZ277" s="76"/>
      <c r="BA277" s="107">
        <v>0</v>
      </c>
      <c r="BB277" s="107">
        <v>30</v>
      </c>
      <c r="BC277" s="28">
        <f t="shared" si="216"/>
        <v>30</v>
      </c>
      <c r="BD277" s="45">
        <f t="shared" si="217"/>
        <v>0</v>
      </c>
      <c r="BE277" s="76"/>
      <c r="BF277" s="107">
        <v>1</v>
      </c>
      <c r="BG277" s="107">
        <v>53</v>
      </c>
      <c r="BH277" s="28">
        <f t="shared" si="218"/>
        <v>54</v>
      </c>
      <c r="BI277" s="45">
        <f t="shared" si="219"/>
        <v>0.018518518518518517</v>
      </c>
      <c r="BJ277" s="121"/>
      <c r="BL277" s="199">
        <f ca="1" t="shared" si="224"/>
        <v>4</v>
      </c>
      <c r="BM277" s="181">
        <f ca="1" t="shared" si="224"/>
        <v>404</v>
      </c>
      <c r="BN277" s="28">
        <f t="shared" si="221"/>
        <v>408</v>
      </c>
      <c r="BO277" s="45">
        <f t="shared" si="222"/>
        <v>0.00980392156862745</v>
      </c>
      <c r="BP277" s="151"/>
      <c r="BR277" s="61">
        <f t="shared" si="225"/>
      </c>
    </row>
    <row r="278" spans="2:70" ht="12" customHeight="1">
      <c r="B278" s="43" t="s">
        <v>233</v>
      </c>
      <c r="C278" s="107">
        <v>0</v>
      </c>
      <c r="D278" s="107">
        <v>0</v>
      </c>
      <c r="E278" s="28">
        <f t="shared" si="196"/>
        <v>0</v>
      </c>
      <c r="F278" s="45" t="str">
        <f t="shared" si="197"/>
        <v>n. a.</v>
      </c>
      <c r="H278" s="107">
        <v>0</v>
      </c>
      <c r="I278" s="107">
        <v>0</v>
      </c>
      <c r="J278" s="28">
        <f t="shared" si="198"/>
        <v>0</v>
      </c>
      <c r="K278" s="45" t="str">
        <f t="shared" si="199"/>
        <v>n. a.</v>
      </c>
      <c r="M278" s="107">
        <v>0</v>
      </c>
      <c r="N278" s="107">
        <v>0</v>
      </c>
      <c r="O278" s="28">
        <f t="shared" si="200"/>
        <v>0</v>
      </c>
      <c r="P278" s="45" t="str">
        <f t="shared" si="201"/>
        <v>n. a.</v>
      </c>
      <c r="R278" s="107">
        <v>0</v>
      </c>
      <c r="S278" s="107">
        <v>0</v>
      </c>
      <c r="T278" s="28">
        <f t="shared" si="202"/>
        <v>0</v>
      </c>
      <c r="U278" s="45" t="str">
        <f t="shared" si="203"/>
        <v>n. a.</v>
      </c>
      <c r="W278" s="107">
        <v>0</v>
      </c>
      <c r="X278" s="107">
        <v>0</v>
      </c>
      <c r="Y278" s="28">
        <f t="shared" si="204"/>
        <v>0</v>
      </c>
      <c r="Z278" s="45" t="str">
        <f t="shared" si="205"/>
        <v>n. a.</v>
      </c>
      <c r="AB278" s="107">
        <v>0</v>
      </c>
      <c r="AC278" s="107">
        <v>0</v>
      </c>
      <c r="AD278" s="28">
        <f t="shared" si="206"/>
        <v>0</v>
      </c>
      <c r="AE278" s="45" t="str">
        <f t="shared" si="207"/>
        <v>n. a.</v>
      </c>
      <c r="AG278" s="107">
        <v>0</v>
      </c>
      <c r="AH278" s="107">
        <v>0</v>
      </c>
      <c r="AI278" s="28">
        <f t="shared" si="208"/>
        <v>0</v>
      </c>
      <c r="AJ278" s="45" t="str">
        <f t="shared" si="209"/>
        <v>n. a.</v>
      </c>
      <c r="AL278" s="107">
        <v>0</v>
      </c>
      <c r="AM278" s="107">
        <v>0</v>
      </c>
      <c r="AN278" s="28">
        <f t="shared" si="210"/>
        <v>0</v>
      </c>
      <c r="AO278" s="45" t="str">
        <f t="shared" si="211"/>
        <v>n. a.</v>
      </c>
      <c r="AP278" s="76"/>
      <c r="AQ278" s="107">
        <v>0</v>
      </c>
      <c r="AR278" s="107">
        <v>0</v>
      </c>
      <c r="AS278" s="28">
        <f t="shared" si="212"/>
        <v>0</v>
      </c>
      <c r="AT278" s="45" t="str">
        <f t="shared" si="213"/>
        <v>n. a.</v>
      </c>
      <c r="AU278" s="76"/>
      <c r="AV278" s="107">
        <v>0</v>
      </c>
      <c r="AW278" s="107">
        <v>0</v>
      </c>
      <c r="AX278" s="28">
        <f t="shared" si="214"/>
        <v>0</v>
      </c>
      <c r="AY278" s="45" t="str">
        <f t="shared" si="215"/>
        <v>n. a.</v>
      </c>
      <c r="AZ278" s="76"/>
      <c r="BA278" s="107">
        <v>0</v>
      </c>
      <c r="BB278" s="107">
        <v>0</v>
      </c>
      <c r="BC278" s="28">
        <f t="shared" si="216"/>
        <v>0</v>
      </c>
      <c r="BD278" s="45" t="str">
        <f t="shared" si="217"/>
        <v>n. a.</v>
      </c>
      <c r="BE278" s="76"/>
      <c r="BF278" s="107">
        <v>0</v>
      </c>
      <c r="BG278" s="107">
        <v>0</v>
      </c>
      <c r="BH278" s="28">
        <f t="shared" si="218"/>
        <v>0</v>
      </c>
      <c r="BI278" s="45" t="str">
        <f t="shared" si="219"/>
        <v>n. a.</v>
      </c>
      <c r="BJ278" s="121"/>
      <c r="BL278" s="199">
        <f ca="1" t="shared" si="224"/>
        <v>0</v>
      </c>
      <c r="BM278" s="181">
        <f ca="1" t="shared" si="224"/>
        <v>0</v>
      </c>
      <c r="BN278" s="28">
        <f t="shared" si="221"/>
        <v>0</v>
      </c>
      <c r="BO278" s="45" t="str">
        <f t="shared" si="222"/>
        <v>n. a.</v>
      </c>
      <c r="BP278" s="151"/>
      <c r="BR278" s="61" t="str">
        <f t="shared" si="225"/>
        <v>X</v>
      </c>
    </row>
    <row r="279" spans="2:70" ht="12" customHeight="1">
      <c r="B279" s="43" t="s">
        <v>176</v>
      </c>
      <c r="C279" s="107" t="s">
        <v>272</v>
      </c>
      <c r="D279" s="107">
        <v>16</v>
      </c>
      <c r="E279" s="28">
        <f t="shared" si="196"/>
        <v>16</v>
      </c>
      <c r="F279" s="45" t="str">
        <f t="shared" si="197"/>
        <v>n. a.</v>
      </c>
      <c r="H279" s="107">
        <v>0</v>
      </c>
      <c r="I279" s="107">
        <v>6</v>
      </c>
      <c r="J279" s="28">
        <f t="shared" si="198"/>
        <v>6</v>
      </c>
      <c r="K279" s="45">
        <f t="shared" si="199"/>
        <v>0</v>
      </c>
      <c r="M279" s="107">
        <v>0</v>
      </c>
      <c r="N279" s="107">
        <v>16</v>
      </c>
      <c r="O279" s="28">
        <f t="shared" si="200"/>
        <v>16</v>
      </c>
      <c r="P279" s="45">
        <f t="shared" si="201"/>
        <v>0</v>
      </c>
      <c r="R279" s="107">
        <v>0</v>
      </c>
      <c r="S279" s="107">
        <v>11</v>
      </c>
      <c r="T279" s="28">
        <f t="shared" si="202"/>
        <v>11</v>
      </c>
      <c r="U279" s="45">
        <f t="shared" si="203"/>
        <v>0</v>
      </c>
      <c r="W279" s="107">
        <v>0</v>
      </c>
      <c r="X279" s="107">
        <v>18</v>
      </c>
      <c r="Y279" s="28">
        <f t="shared" si="204"/>
        <v>18</v>
      </c>
      <c r="Z279" s="45">
        <f t="shared" si="205"/>
        <v>0</v>
      </c>
      <c r="AB279" s="107">
        <v>0</v>
      </c>
      <c r="AC279" s="107">
        <v>11</v>
      </c>
      <c r="AD279" s="28">
        <f t="shared" si="206"/>
        <v>11</v>
      </c>
      <c r="AE279" s="45">
        <f t="shared" si="207"/>
        <v>0</v>
      </c>
      <c r="AG279" s="107">
        <v>0</v>
      </c>
      <c r="AH279" s="107">
        <v>7</v>
      </c>
      <c r="AI279" s="28">
        <f t="shared" si="208"/>
        <v>7</v>
      </c>
      <c r="AJ279" s="45">
        <f t="shared" si="209"/>
        <v>0</v>
      </c>
      <c r="AL279" s="107">
        <v>0</v>
      </c>
      <c r="AM279" s="107">
        <v>12</v>
      </c>
      <c r="AN279" s="28">
        <f t="shared" si="210"/>
        <v>12</v>
      </c>
      <c r="AO279" s="45">
        <f t="shared" si="211"/>
        <v>0</v>
      </c>
      <c r="AP279" s="76"/>
      <c r="AQ279" s="107">
        <v>0</v>
      </c>
      <c r="AR279" s="107">
        <v>8</v>
      </c>
      <c r="AS279" s="28">
        <f t="shared" si="212"/>
        <v>8</v>
      </c>
      <c r="AT279" s="45">
        <f t="shared" si="213"/>
        <v>0</v>
      </c>
      <c r="AU279" s="76"/>
      <c r="AV279" s="107">
        <v>0</v>
      </c>
      <c r="AW279" s="107">
        <v>3</v>
      </c>
      <c r="AX279" s="28">
        <f t="shared" si="214"/>
        <v>3</v>
      </c>
      <c r="AY279" s="45">
        <f t="shared" si="215"/>
        <v>0</v>
      </c>
      <c r="AZ279" s="76"/>
      <c r="BA279" s="107">
        <v>1</v>
      </c>
      <c r="BB279" s="107">
        <v>11</v>
      </c>
      <c r="BC279" s="28">
        <f t="shared" si="216"/>
        <v>12</v>
      </c>
      <c r="BD279" s="45">
        <f t="shared" si="217"/>
        <v>0.08333333333333333</v>
      </c>
      <c r="BE279" s="76"/>
      <c r="BF279" s="107">
        <v>0</v>
      </c>
      <c r="BG279" s="107">
        <v>19</v>
      </c>
      <c r="BH279" s="28">
        <f t="shared" si="218"/>
        <v>19</v>
      </c>
      <c r="BI279" s="45">
        <f t="shared" si="219"/>
        <v>0</v>
      </c>
      <c r="BJ279" s="121"/>
      <c r="BL279" s="199">
        <f ca="1" t="shared" si="224"/>
        <v>1</v>
      </c>
      <c r="BM279" s="181">
        <f ca="1" t="shared" si="224"/>
        <v>138</v>
      </c>
      <c r="BN279" s="28">
        <f t="shared" si="221"/>
        <v>139</v>
      </c>
      <c r="BO279" s="45">
        <f t="shared" si="222"/>
        <v>0.007194244604316547</v>
      </c>
      <c r="BP279" s="151"/>
      <c r="BR279" s="61">
        <f t="shared" si="225"/>
      </c>
    </row>
    <row r="280" spans="2:70" ht="12" customHeight="1">
      <c r="B280" s="43" t="s">
        <v>177</v>
      </c>
      <c r="C280" s="107" t="s">
        <v>272</v>
      </c>
      <c r="D280" s="107">
        <v>237</v>
      </c>
      <c r="E280" s="28">
        <f t="shared" si="196"/>
        <v>237</v>
      </c>
      <c r="F280" s="45" t="str">
        <f t="shared" si="197"/>
        <v>n. a.</v>
      </c>
      <c r="H280" s="107">
        <v>0</v>
      </c>
      <c r="I280" s="107">
        <v>171</v>
      </c>
      <c r="J280" s="28">
        <f t="shared" si="198"/>
        <v>171</v>
      </c>
      <c r="K280" s="45">
        <f t="shared" si="199"/>
        <v>0</v>
      </c>
      <c r="M280" s="107">
        <v>0</v>
      </c>
      <c r="N280" s="107">
        <v>183</v>
      </c>
      <c r="O280" s="28">
        <f t="shared" si="200"/>
        <v>183</v>
      </c>
      <c r="P280" s="45">
        <f t="shared" si="201"/>
        <v>0</v>
      </c>
      <c r="R280" s="107">
        <v>0</v>
      </c>
      <c r="S280" s="107">
        <v>125</v>
      </c>
      <c r="T280" s="28">
        <f t="shared" si="202"/>
        <v>125</v>
      </c>
      <c r="U280" s="45">
        <f t="shared" si="203"/>
        <v>0</v>
      </c>
      <c r="W280" s="107">
        <v>1</v>
      </c>
      <c r="X280" s="107">
        <v>144</v>
      </c>
      <c r="Y280" s="28">
        <f t="shared" si="204"/>
        <v>145</v>
      </c>
      <c r="Z280" s="45">
        <f t="shared" si="205"/>
        <v>0.006896551724137931</v>
      </c>
      <c r="AB280" s="107">
        <v>0</v>
      </c>
      <c r="AC280" s="107">
        <v>110</v>
      </c>
      <c r="AD280" s="28">
        <f t="shared" si="206"/>
        <v>110</v>
      </c>
      <c r="AE280" s="45">
        <f t="shared" si="207"/>
        <v>0</v>
      </c>
      <c r="AG280" s="107">
        <v>0</v>
      </c>
      <c r="AH280" s="107">
        <v>154</v>
      </c>
      <c r="AI280" s="28">
        <f t="shared" si="208"/>
        <v>154</v>
      </c>
      <c r="AJ280" s="45">
        <f t="shared" si="209"/>
        <v>0</v>
      </c>
      <c r="AL280" s="107">
        <v>0</v>
      </c>
      <c r="AM280" s="107">
        <v>159</v>
      </c>
      <c r="AN280" s="28">
        <f t="shared" si="210"/>
        <v>159</v>
      </c>
      <c r="AO280" s="45">
        <f t="shared" si="211"/>
        <v>0</v>
      </c>
      <c r="AP280" s="76"/>
      <c r="AQ280" s="107">
        <v>0</v>
      </c>
      <c r="AR280" s="107">
        <v>141</v>
      </c>
      <c r="AS280" s="28">
        <f t="shared" si="212"/>
        <v>141</v>
      </c>
      <c r="AT280" s="45">
        <f t="shared" si="213"/>
        <v>0</v>
      </c>
      <c r="AU280" s="76"/>
      <c r="AV280" s="107">
        <v>1</v>
      </c>
      <c r="AW280" s="107">
        <v>143</v>
      </c>
      <c r="AX280" s="28">
        <f t="shared" si="214"/>
        <v>144</v>
      </c>
      <c r="AY280" s="45">
        <f t="shared" si="215"/>
        <v>0.006944444444444444</v>
      </c>
      <c r="AZ280" s="76"/>
      <c r="BA280" s="107">
        <v>0</v>
      </c>
      <c r="BB280" s="107">
        <v>198</v>
      </c>
      <c r="BC280" s="28">
        <f t="shared" si="216"/>
        <v>198</v>
      </c>
      <c r="BD280" s="45">
        <f t="shared" si="217"/>
        <v>0</v>
      </c>
      <c r="BE280" s="76"/>
      <c r="BF280" s="107">
        <v>0</v>
      </c>
      <c r="BG280" s="107">
        <v>319</v>
      </c>
      <c r="BH280" s="28">
        <f t="shared" si="218"/>
        <v>319</v>
      </c>
      <c r="BI280" s="45">
        <f t="shared" si="219"/>
        <v>0</v>
      </c>
      <c r="BJ280" s="121"/>
      <c r="BL280" s="199">
        <f ca="1" t="shared" si="224"/>
        <v>2</v>
      </c>
      <c r="BM280" s="181">
        <f ca="1" t="shared" si="224"/>
        <v>2084</v>
      </c>
      <c r="BN280" s="28">
        <f t="shared" si="221"/>
        <v>2086</v>
      </c>
      <c r="BO280" s="45">
        <f t="shared" si="222"/>
        <v>0.0009587727708533077</v>
      </c>
      <c r="BP280" s="151"/>
      <c r="BR280" s="61">
        <f t="shared" si="225"/>
      </c>
    </row>
    <row r="281" spans="2:70" ht="12" customHeight="1">
      <c r="B281" s="43" t="s">
        <v>178</v>
      </c>
      <c r="C281" s="107" t="s">
        <v>272</v>
      </c>
      <c r="D281" s="107">
        <v>16</v>
      </c>
      <c r="E281" s="28">
        <f t="shared" si="196"/>
        <v>16</v>
      </c>
      <c r="F281" s="45" t="str">
        <f t="shared" si="197"/>
        <v>n. a.</v>
      </c>
      <c r="H281" s="107">
        <v>2</v>
      </c>
      <c r="I281" s="107">
        <v>26</v>
      </c>
      <c r="J281" s="28">
        <f t="shared" si="198"/>
        <v>28</v>
      </c>
      <c r="K281" s="45">
        <f t="shared" si="199"/>
        <v>0.07142857142857142</v>
      </c>
      <c r="M281" s="107">
        <v>0</v>
      </c>
      <c r="N281" s="107">
        <v>36</v>
      </c>
      <c r="O281" s="28">
        <f t="shared" si="200"/>
        <v>36</v>
      </c>
      <c r="P281" s="45">
        <f t="shared" si="201"/>
        <v>0</v>
      </c>
      <c r="R281" s="107">
        <v>1</v>
      </c>
      <c r="S281" s="107">
        <v>23</v>
      </c>
      <c r="T281" s="28">
        <f t="shared" si="202"/>
        <v>24</v>
      </c>
      <c r="U281" s="45">
        <f t="shared" si="203"/>
        <v>0.041666666666666664</v>
      </c>
      <c r="W281" s="107">
        <v>1</v>
      </c>
      <c r="X281" s="107">
        <v>29</v>
      </c>
      <c r="Y281" s="28">
        <f t="shared" si="204"/>
        <v>30</v>
      </c>
      <c r="Z281" s="45">
        <f t="shared" si="205"/>
        <v>0.03333333333333333</v>
      </c>
      <c r="AB281" s="107">
        <v>1</v>
      </c>
      <c r="AC281" s="107">
        <v>27</v>
      </c>
      <c r="AD281" s="28">
        <f t="shared" si="206"/>
        <v>28</v>
      </c>
      <c r="AE281" s="45">
        <f t="shared" si="207"/>
        <v>0.03571428571428571</v>
      </c>
      <c r="AG281" s="107">
        <v>0</v>
      </c>
      <c r="AH281" s="107">
        <v>41</v>
      </c>
      <c r="AI281" s="28">
        <f t="shared" si="208"/>
        <v>41</v>
      </c>
      <c r="AJ281" s="45">
        <f t="shared" si="209"/>
        <v>0</v>
      </c>
      <c r="AL281" s="107">
        <v>1</v>
      </c>
      <c r="AM281" s="107">
        <v>51</v>
      </c>
      <c r="AN281" s="28">
        <f t="shared" si="210"/>
        <v>52</v>
      </c>
      <c r="AO281" s="45">
        <f t="shared" si="211"/>
        <v>0.019230769230769232</v>
      </c>
      <c r="AP281" s="76"/>
      <c r="AQ281" s="107">
        <v>2</v>
      </c>
      <c r="AR281" s="107">
        <v>28</v>
      </c>
      <c r="AS281" s="28">
        <f t="shared" si="212"/>
        <v>30</v>
      </c>
      <c r="AT281" s="45">
        <f t="shared" si="213"/>
        <v>0.06666666666666667</v>
      </c>
      <c r="AU281" s="76"/>
      <c r="AV281" s="107">
        <v>2</v>
      </c>
      <c r="AW281" s="107">
        <v>22</v>
      </c>
      <c r="AX281" s="28">
        <f t="shared" si="214"/>
        <v>24</v>
      </c>
      <c r="AY281" s="45">
        <f t="shared" si="215"/>
        <v>0.08333333333333333</v>
      </c>
      <c r="AZ281" s="76"/>
      <c r="BA281" s="107">
        <v>0</v>
      </c>
      <c r="BB281" s="107">
        <v>21</v>
      </c>
      <c r="BC281" s="28">
        <f t="shared" si="216"/>
        <v>21</v>
      </c>
      <c r="BD281" s="45">
        <f t="shared" si="217"/>
        <v>0</v>
      </c>
      <c r="BE281" s="76"/>
      <c r="BF281" s="107">
        <v>1</v>
      </c>
      <c r="BG281" s="107">
        <v>16</v>
      </c>
      <c r="BH281" s="28">
        <f t="shared" si="218"/>
        <v>17</v>
      </c>
      <c r="BI281" s="45">
        <f t="shared" si="219"/>
        <v>0.058823529411764705</v>
      </c>
      <c r="BJ281" s="121"/>
      <c r="BL281" s="199">
        <f ca="1" t="shared" si="224"/>
        <v>11</v>
      </c>
      <c r="BM281" s="181">
        <f ca="1" t="shared" si="224"/>
        <v>336</v>
      </c>
      <c r="BN281" s="28">
        <f t="shared" si="221"/>
        <v>347</v>
      </c>
      <c r="BO281" s="45">
        <f t="shared" si="222"/>
        <v>0.03170028818443804</v>
      </c>
      <c r="BP281" s="151"/>
      <c r="BR281" s="61">
        <f t="shared" si="225"/>
      </c>
    </row>
    <row r="282" spans="2:70" ht="12" customHeight="1">
      <c r="B282" s="43" t="s">
        <v>179</v>
      </c>
      <c r="C282" s="107" t="s">
        <v>272</v>
      </c>
      <c r="D282" s="107">
        <v>7</v>
      </c>
      <c r="E282" s="28">
        <f t="shared" si="196"/>
        <v>7</v>
      </c>
      <c r="F282" s="45" t="str">
        <f t="shared" si="197"/>
        <v>n. a.</v>
      </c>
      <c r="H282" s="107">
        <v>0</v>
      </c>
      <c r="I282" s="107">
        <v>20</v>
      </c>
      <c r="J282" s="28">
        <f t="shared" si="198"/>
        <v>20</v>
      </c>
      <c r="K282" s="45">
        <f t="shared" si="199"/>
        <v>0</v>
      </c>
      <c r="M282" s="107">
        <v>0</v>
      </c>
      <c r="N282" s="107">
        <v>22</v>
      </c>
      <c r="O282" s="28">
        <f t="shared" si="200"/>
        <v>22</v>
      </c>
      <c r="P282" s="45">
        <f t="shared" si="201"/>
        <v>0</v>
      </c>
      <c r="R282" s="107">
        <v>0</v>
      </c>
      <c r="S282" s="107">
        <v>7</v>
      </c>
      <c r="T282" s="28">
        <f t="shared" si="202"/>
        <v>7</v>
      </c>
      <c r="U282" s="45">
        <f t="shared" si="203"/>
        <v>0</v>
      </c>
      <c r="W282" s="107">
        <v>2</v>
      </c>
      <c r="X282" s="107">
        <v>15</v>
      </c>
      <c r="Y282" s="28">
        <f t="shared" si="204"/>
        <v>17</v>
      </c>
      <c r="Z282" s="45">
        <f t="shared" si="205"/>
        <v>0.11764705882352941</v>
      </c>
      <c r="AB282" s="107">
        <v>0</v>
      </c>
      <c r="AC282" s="107">
        <v>19</v>
      </c>
      <c r="AD282" s="28">
        <f t="shared" si="206"/>
        <v>19</v>
      </c>
      <c r="AE282" s="45">
        <f t="shared" si="207"/>
        <v>0</v>
      </c>
      <c r="AG282" s="107">
        <v>1</v>
      </c>
      <c r="AH282" s="107">
        <v>11</v>
      </c>
      <c r="AI282" s="28">
        <f t="shared" si="208"/>
        <v>12</v>
      </c>
      <c r="AJ282" s="45">
        <f t="shared" si="209"/>
        <v>0.08333333333333333</v>
      </c>
      <c r="AL282" s="107">
        <v>0</v>
      </c>
      <c r="AM282" s="107">
        <v>10</v>
      </c>
      <c r="AN282" s="28">
        <f t="shared" si="210"/>
        <v>10</v>
      </c>
      <c r="AO282" s="45">
        <f t="shared" si="211"/>
        <v>0</v>
      </c>
      <c r="AP282" s="76"/>
      <c r="AQ282" s="107">
        <v>1</v>
      </c>
      <c r="AR282" s="107">
        <v>15</v>
      </c>
      <c r="AS282" s="28">
        <f t="shared" si="212"/>
        <v>16</v>
      </c>
      <c r="AT282" s="45">
        <f t="shared" si="213"/>
        <v>0.0625</v>
      </c>
      <c r="AU282" s="76"/>
      <c r="AV282" s="107">
        <v>0</v>
      </c>
      <c r="AW282" s="107">
        <v>18</v>
      </c>
      <c r="AX282" s="28">
        <f t="shared" si="214"/>
        <v>18</v>
      </c>
      <c r="AY282" s="45">
        <f t="shared" si="215"/>
        <v>0</v>
      </c>
      <c r="AZ282" s="76"/>
      <c r="BA282" s="107">
        <v>1</v>
      </c>
      <c r="BB282" s="107">
        <v>17</v>
      </c>
      <c r="BC282" s="28">
        <f t="shared" si="216"/>
        <v>18</v>
      </c>
      <c r="BD282" s="45">
        <f t="shared" si="217"/>
        <v>0.05555555555555555</v>
      </c>
      <c r="BE282" s="76"/>
      <c r="BF282" s="107">
        <v>0</v>
      </c>
      <c r="BG282" s="107">
        <v>23</v>
      </c>
      <c r="BH282" s="28">
        <f t="shared" si="218"/>
        <v>23</v>
      </c>
      <c r="BI282" s="45">
        <f t="shared" si="219"/>
        <v>0</v>
      </c>
      <c r="BJ282" s="121"/>
      <c r="BL282" s="199">
        <f ca="1" t="shared" si="224"/>
        <v>5</v>
      </c>
      <c r="BM282" s="181">
        <f ca="1" t="shared" si="224"/>
        <v>184</v>
      </c>
      <c r="BN282" s="28">
        <f t="shared" si="221"/>
        <v>189</v>
      </c>
      <c r="BO282" s="45">
        <f t="shared" si="222"/>
        <v>0.026455026455026454</v>
      </c>
      <c r="BP282" s="151"/>
      <c r="BR282" s="61">
        <f t="shared" si="225"/>
      </c>
    </row>
    <row r="283" spans="2:70" ht="12" customHeight="1">
      <c r="B283" s="43" t="s">
        <v>180</v>
      </c>
      <c r="C283" s="107" t="s">
        <v>272</v>
      </c>
      <c r="D283" s="107">
        <v>51</v>
      </c>
      <c r="E283" s="28">
        <f t="shared" si="196"/>
        <v>51</v>
      </c>
      <c r="F283" s="45" t="str">
        <f t="shared" si="197"/>
        <v>n. a.</v>
      </c>
      <c r="H283" s="107">
        <v>0</v>
      </c>
      <c r="I283" s="107">
        <v>64</v>
      </c>
      <c r="J283" s="28">
        <f t="shared" si="198"/>
        <v>64</v>
      </c>
      <c r="K283" s="45">
        <f t="shared" si="199"/>
        <v>0</v>
      </c>
      <c r="M283" s="107">
        <v>2</v>
      </c>
      <c r="N283" s="107">
        <v>71</v>
      </c>
      <c r="O283" s="28">
        <f t="shared" si="200"/>
        <v>73</v>
      </c>
      <c r="P283" s="45">
        <f t="shared" si="201"/>
        <v>0.0273972602739726</v>
      </c>
      <c r="R283" s="107">
        <v>0</v>
      </c>
      <c r="S283" s="107">
        <v>74</v>
      </c>
      <c r="T283" s="28">
        <f t="shared" si="202"/>
        <v>74</v>
      </c>
      <c r="U283" s="45">
        <f t="shared" si="203"/>
        <v>0</v>
      </c>
      <c r="W283" s="107">
        <v>1</v>
      </c>
      <c r="X283" s="107">
        <v>96</v>
      </c>
      <c r="Y283" s="28">
        <f t="shared" si="204"/>
        <v>97</v>
      </c>
      <c r="Z283" s="45">
        <f t="shared" si="205"/>
        <v>0.010309278350515464</v>
      </c>
      <c r="AB283" s="107">
        <v>1</v>
      </c>
      <c r="AC283" s="107">
        <v>60</v>
      </c>
      <c r="AD283" s="28">
        <f t="shared" si="206"/>
        <v>61</v>
      </c>
      <c r="AE283" s="45">
        <f t="shared" si="207"/>
        <v>0.01639344262295082</v>
      </c>
      <c r="AG283" s="107">
        <v>3</v>
      </c>
      <c r="AH283" s="107">
        <v>68</v>
      </c>
      <c r="AI283" s="28">
        <f t="shared" si="208"/>
        <v>71</v>
      </c>
      <c r="AJ283" s="45">
        <f t="shared" si="209"/>
        <v>0.04225352112676056</v>
      </c>
      <c r="AL283" s="107">
        <v>5</v>
      </c>
      <c r="AM283" s="107">
        <v>79</v>
      </c>
      <c r="AN283" s="28">
        <f t="shared" si="210"/>
        <v>84</v>
      </c>
      <c r="AO283" s="45">
        <f t="shared" si="211"/>
        <v>0.05952380952380952</v>
      </c>
      <c r="AP283" s="76"/>
      <c r="AQ283" s="107">
        <v>1</v>
      </c>
      <c r="AR283" s="107">
        <v>55</v>
      </c>
      <c r="AS283" s="28">
        <f t="shared" si="212"/>
        <v>56</v>
      </c>
      <c r="AT283" s="45">
        <f t="shared" si="213"/>
        <v>0.017857142857142856</v>
      </c>
      <c r="AU283" s="76"/>
      <c r="AV283" s="107">
        <v>0</v>
      </c>
      <c r="AW283" s="107">
        <v>87</v>
      </c>
      <c r="AX283" s="28">
        <f t="shared" si="214"/>
        <v>87</v>
      </c>
      <c r="AY283" s="45">
        <f t="shared" si="215"/>
        <v>0</v>
      </c>
      <c r="AZ283" s="76"/>
      <c r="BA283" s="107">
        <v>1</v>
      </c>
      <c r="BB283" s="107">
        <v>74</v>
      </c>
      <c r="BC283" s="28">
        <f t="shared" si="216"/>
        <v>75</v>
      </c>
      <c r="BD283" s="45">
        <f t="shared" si="217"/>
        <v>0.013333333333333334</v>
      </c>
      <c r="BE283" s="76"/>
      <c r="BF283" s="107">
        <v>0</v>
      </c>
      <c r="BG283" s="107">
        <v>103</v>
      </c>
      <c r="BH283" s="28">
        <f t="shared" si="218"/>
        <v>103</v>
      </c>
      <c r="BI283" s="45">
        <f t="shared" si="219"/>
        <v>0</v>
      </c>
      <c r="BJ283" s="121"/>
      <c r="BL283" s="199">
        <f ca="1" t="shared" si="224"/>
        <v>14</v>
      </c>
      <c r="BM283" s="181">
        <f ca="1" t="shared" si="224"/>
        <v>882</v>
      </c>
      <c r="BN283" s="28">
        <f t="shared" si="221"/>
        <v>896</v>
      </c>
      <c r="BO283" s="45">
        <f t="shared" si="222"/>
        <v>0.015625</v>
      </c>
      <c r="BP283" s="151"/>
      <c r="BR283" s="61">
        <f t="shared" si="225"/>
      </c>
    </row>
    <row r="284" spans="2:70" ht="6" customHeight="1">
      <c r="B284" s="52"/>
      <c r="C284" s="107"/>
      <c r="D284" s="142"/>
      <c r="E284" s="77"/>
      <c r="F284" s="129"/>
      <c r="H284" s="107"/>
      <c r="I284" s="142"/>
      <c r="J284" s="77"/>
      <c r="K284" s="129"/>
      <c r="M284" s="107"/>
      <c r="N284" s="142"/>
      <c r="O284" s="77"/>
      <c r="P284" s="129"/>
      <c r="R284" s="107"/>
      <c r="S284" s="142"/>
      <c r="T284" s="77"/>
      <c r="U284" s="129"/>
      <c r="W284" s="107"/>
      <c r="X284" s="142"/>
      <c r="Y284" s="77"/>
      <c r="Z284" s="129"/>
      <c r="AB284" s="107"/>
      <c r="AC284" s="142"/>
      <c r="AD284" s="77"/>
      <c r="AE284" s="129"/>
      <c r="AG284" s="107"/>
      <c r="AH284" s="142"/>
      <c r="AI284" s="77"/>
      <c r="AJ284" s="129"/>
      <c r="AL284" s="107"/>
      <c r="AM284" s="142"/>
      <c r="AN284" s="77"/>
      <c r="AO284" s="129"/>
      <c r="AP284" s="167"/>
      <c r="AQ284" s="107"/>
      <c r="AR284" s="142"/>
      <c r="AS284" s="77"/>
      <c r="AT284" s="129"/>
      <c r="AU284" s="167"/>
      <c r="AV284" s="107"/>
      <c r="AW284" s="142"/>
      <c r="AX284" s="77"/>
      <c r="AY284" s="129"/>
      <c r="AZ284" s="167"/>
      <c r="BA284" s="107"/>
      <c r="BB284" s="142"/>
      <c r="BC284" s="77"/>
      <c r="BD284" s="129"/>
      <c r="BE284" s="167"/>
      <c r="BF284" s="107"/>
      <c r="BG284" s="142"/>
      <c r="BH284" s="77"/>
      <c r="BI284" s="129"/>
      <c r="BJ284" s="119"/>
      <c r="BL284" s="152"/>
      <c r="BM284" s="77"/>
      <c r="BN284" s="77"/>
      <c r="BO284" s="129"/>
      <c r="BP284" s="119"/>
      <c r="BR284" s="61">
        <f t="shared" si="225"/>
      </c>
    </row>
    <row r="285" spans="2:70" ht="12" customHeight="1">
      <c r="B285" s="131" t="s">
        <v>227</v>
      </c>
      <c r="C285" s="143">
        <v>0</v>
      </c>
      <c r="D285" s="143">
        <v>1</v>
      </c>
      <c r="E285" s="28">
        <f>SUM(C285:D285)</f>
        <v>1</v>
      </c>
      <c r="F285" s="29">
        <f>_xlfn.IFERROR(C285/E285,"n. a.")</f>
        <v>0</v>
      </c>
      <c r="H285" s="143">
        <v>0</v>
      </c>
      <c r="I285" s="143">
        <v>5</v>
      </c>
      <c r="J285" s="28">
        <f>H285+I285</f>
        <v>5</v>
      </c>
      <c r="K285" s="29">
        <f>_xlfn.IFERROR(H285/J285,"n. a.")</f>
        <v>0</v>
      </c>
      <c r="M285" s="143">
        <v>1</v>
      </c>
      <c r="N285" s="143">
        <v>6</v>
      </c>
      <c r="O285" s="28">
        <f>M285+N285</f>
        <v>7</v>
      </c>
      <c r="P285" s="29">
        <f>_xlfn.IFERROR(M285/O285,"n. a.")</f>
        <v>0.14285714285714285</v>
      </c>
      <c r="R285" s="143">
        <v>0</v>
      </c>
      <c r="S285" s="143">
        <v>2</v>
      </c>
      <c r="T285" s="28">
        <f>R285+S285</f>
        <v>2</v>
      </c>
      <c r="U285" s="29">
        <f>_xlfn.IFERROR(R285/T285,"n. a.")</f>
        <v>0</v>
      </c>
      <c r="W285" s="143">
        <v>0</v>
      </c>
      <c r="X285" s="143">
        <v>5</v>
      </c>
      <c r="Y285" s="28">
        <f>W285+X285</f>
        <v>5</v>
      </c>
      <c r="Z285" s="29">
        <f>_xlfn.IFERROR(W285/Y285,"n. a.")</f>
        <v>0</v>
      </c>
      <c r="AB285" s="143">
        <v>0</v>
      </c>
      <c r="AC285" s="143">
        <v>1</v>
      </c>
      <c r="AD285" s="28">
        <f>AB285+AC285</f>
        <v>1</v>
      </c>
      <c r="AE285" s="29">
        <f>_xlfn.IFERROR(AB285/AD285,"n. a.")</f>
        <v>0</v>
      </c>
      <c r="AG285" s="143">
        <v>0</v>
      </c>
      <c r="AH285" s="143">
        <v>5</v>
      </c>
      <c r="AI285" s="28">
        <f>AG285+AH285</f>
        <v>5</v>
      </c>
      <c r="AJ285" s="29">
        <f>_xlfn.IFERROR(AG285/AI285,"n. a.")</f>
        <v>0</v>
      </c>
      <c r="AL285" s="143">
        <v>0</v>
      </c>
      <c r="AM285" s="143">
        <v>3</v>
      </c>
      <c r="AN285" s="28">
        <f>AL285+AM285</f>
        <v>3</v>
      </c>
      <c r="AO285" s="29">
        <f>_xlfn.IFERROR(AL285/AN285,"n. a.")</f>
        <v>0</v>
      </c>
      <c r="AP285" s="76"/>
      <c r="AQ285" s="143">
        <v>0</v>
      </c>
      <c r="AR285" s="143">
        <v>5</v>
      </c>
      <c r="AS285" s="28">
        <f>AQ285+AR285</f>
        <v>5</v>
      </c>
      <c r="AT285" s="29">
        <f>_xlfn.IFERROR(AQ285/AS285,"n. a.")</f>
        <v>0</v>
      </c>
      <c r="AU285" s="76"/>
      <c r="AV285" s="143">
        <v>0</v>
      </c>
      <c r="AW285" s="143">
        <v>2</v>
      </c>
      <c r="AX285" s="28">
        <f>AV285+AW285</f>
        <v>2</v>
      </c>
      <c r="AY285" s="29">
        <f>_xlfn.IFERROR(AV285/AX285,"n. a.")</f>
        <v>0</v>
      </c>
      <c r="AZ285" s="76"/>
      <c r="BA285" s="143">
        <v>1</v>
      </c>
      <c r="BB285" s="143">
        <v>4</v>
      </c>
      <c r="BC285" s="28">
        <f>BA285+BB285</f>
        <v>5</v>
      </c>
      <c r="BD285" s="29">
        <f>_xlfn.IFERROR(BA285/BC285,"n. a.")</f>
        <v>0.2</v>
      </c>
      <c r="BE285" s="76"/>
      <c r="BF285" s="143">
        <v>1</v>
      </c>
      <c r="BG285" s="143">
        <v>0</v>
      </c>
      <c r="BH285" s="28">
        <f>BF285+BG285</f>
        <v>1</v>
      </c>
      <c r="BI285" s="29">
        <f>_xlfn.IFERROR(BF285/BH285,"n. a.")</f>
        <v>1</v>
      </c>
      <c r="BJ285" s="116"/>
      <c r="BL285" s="162">
        <f ca="1">_xlfn.SUMIFS(INDIRECT("C"&amp;MATCH($B285,$B$14:$B$290,0)+13&amp;":"&amp;$BN$1&amp;MATCH($B285,$B$14:$B$290,0)+13),INDIRECT("C6:"&amp;$BN$1&amp;"6"),BL$6)</f>
        <v>3</v>
      </c>
      <c r="BM285" s="143">
        <f ca="1">_xlfn.SUMIFS(INDIRECT("C"&amp;MATCH($B285,$B$14:$B$290,0)+13&amp;":"&amp;$BN$1&amp;MATCH($B285,$B$14:$B$290,0)+13),INDIRECT("C6:"&amp;$BN$1&amp;"6"),BM$6)</f>
        <v>39</v>
      </c>
      <c r="BN285" s="28">
        <f>BL285+BM285</f>
        <v>42</v>
      </c>
      <c r="BO285" s="29">
        <f>_xlfn.IFERROR(BL285/BN285,"n. a.")</f>
        <v>0.07142857142857142</v>
      </c>
      <c r="BP285" s="148"/>
      <c r="BR285" s="61">
        <f t="shared" si="225"/>
      </c>
    </row>
    <row r="286" spans="2:70" ht="6" customHeight="1" thickBot="1">
      <c r="B286" s="132"/>
      <c r="C286" s="133"/>
      <c r="D286" s="134"/>
      <c r="E286" s="134"/>
      <c r="F286" s="135"/>
      <c r="G286" s="58"/>
      <c r="H286" s="133"/>
      <c r="I286" s="134"/>
      <c r="J286" s="134"/>
      <c r="K286" s="135"/>
      <c r="L286" s="58"/>
      <c r="M286" s="133"/>
      <c r="N286" s="134"/>
      <c r="O286" s="134"/>
      <c r="P286" s="135"/>
      <c r="Q286" s="58"/>
      <c r="R286" s="133"/>
      <c r="S286" s="134"/>
      <c r="T286" s="134"/>
      <c r="U286" s="135"/>
      <c r="V286" s="58"/>
      <c r="W286" s="133"/>
      <c r="X286" s="134"/>
      <c r="Y286" s="134"/>
      <c r="Z286" s="135"/>
      <c r="AA286" s="58"/>
      <c r="AB286" s="133"/>
      <c r="AC286" s="134"/>
      <c r="AD286" s="134"/>
      <c r="AE286" s="135"/>
      <c r="AF286" s="58"/>
      <c r="AG286" s="133"/>
      <c r="AH286" s="134"/>
      <c r="AI286" s="134"/>
      <c r="AJ286" s="135"/>
      <c r="AK286" s="58"/>
      <c r="AL286" s="133"/>
      <c r="AM286" s="134"/>
      <c r="AN286" s="134"/>
      <c r="AO286" s="135"/>
      <c r="AP286" s="168"/>
      <c r="AQ286" s="133"/>
      <c r="AR286" s="134"/>
      <c r="AS286" s="134"/>
      <c r="AT286" s="135"/>
      <c r="AU286" s="168"/>
      <c r="AV286" s="133"/>
      <c r="AW286" s="134"/>
      <c r="AX286" s="134"/>
      <c r="AY286" s="135"/>
      <c r="AZ286" s="168"/>
      <c r="BA286" s="133"/>
      <c r="BB286" s="134"/>
      <c r="BC286" s="134"/>
      <c r="BD286" s="135"/>
      <c r="BE286" s="168"/>
      <c r="BF286" s="133"/>
      <c r="BG286" s="134"/>
      <c r="BH286" s="134"/>
      <c r="BI286" s="135"/>
      <c r="BJ286" s="125"/>
      <c r="BL286" s="157"/>
      <c r="BM286" s="176"/>
      <c r="BN286" s="176"/>
      <c r="BO286" s="135"/>
      <c r="BP286" s="125"/>
      <c r="BR286" s="61">
        <f t="shared" si="225"/>
      </c>
    </row>
    <row r="287" spans="3:67" ht="6" customHeight="1">
      <c r="C287" s="136"/>
      <c r="D287" s="137"/>
      <c r="E287" s="137"/>
      <c r="F287" s="129"/>
      <c r="BL287" s="136"/>
      <c r="BO287" s="129"/>
    </row>
    <row r="288" spans="1:67" ht="14.25">
      <c r="A288" s="2"/>
      <c r="B288" s="190" t="s">
        <v>217</v>
      </c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  <c r="AA288" s="138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138"/>
      <c r="AT288" s="138"/>
      <c r="AU288" s="138"/>
      <c r="AV288" s="138"/>
      <c r="AW288" s="138"/>
      <c r="AX288" s="138"/>
      <c r="AY288" s="138"/>
      <c r="AZ288" s="138"/>
      <c r="BA288" s="138"/>
      <c r="BB288" s="138"/>
      <c r="BC288" s="138"/>
      <c r="BD288" s="138"/>
      <c r="BE288" s="138"/>
      <c r="BF288" s="138"/>
      <c r="BG288" s="138"/>
      <c r="BH288" s="138"/>
      <c r="BI288" s="138"/>
      <c r="BL288" s="67"/>
      <c r="BM288" s="179"/>
      <c r="BN288" s="179"/>
      <c r="BO288" s="67"/>
    </row>
    <row r="289" spans="2:64" ht="12">
      <c r="B289" s="191" t="s">
        <v>68</v>
      </c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L289" s="61"/>
    </row>
    <row r="290" spans="2:64" ht="12">
      <c r="B290" s="191" t="s">
        <v>222</v>
      </c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  <c r="BH290" s="98"/>
      <c r="BI290" s="98"/>
      <c r="BL290" s="61"/>
    </row>
    <row r="291" spans="2:67" ht="12">
      <c r="B291" s="191" t="s">
        <v>204</v>
      </c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  <c r="BH291" s="98"/>
      <c r="BI291" s="98"/>
      <c r="BL291" s="160"/>
      <c r="BM291" s="178"/>
      <c r="BN291" s="178"/>
      <c r="BO291" s="159"/>
    </row>
    <row r="292" spans="2:64" ht="12" customHeight="1">
      <c r="B292" s="192" t="s">
        <v>252</v>
      </c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L292" s="61"/>
    </row>
    <row r="293" spans="2:64" ht="12" customHeight="1">
      <c r="B293" s="193" t="s">
        <v>253</v>
      </c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39"/>
      <c r="AK293" s="139"/>
      <c r="AL293" s="139"/>
      <c r="AM293" s="139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L293" s="61"/>
    </row>
    <row r="294" spans="2:64" ht="12">
      <c r="B294" s="194" t="s">
        <v>214</v>
      </c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  <c r="BF294" s="140"/>
      <c r="BG294" s="140"/>
      <c r="BH294" s="140"/>
      <c r="BI294" s="140"/>
      <c r="BL294" s="61"/>
    </row>
    <row r="295" spans="2:61" ht="12">
      <c r="B295" s="195" t="s">
        <v>257</v>
      </c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  <c r="AR295" s="141"/>
      <c r="AS295" s="141"/>
      <c r="AT295" s="141"/>
      <c r="AU295" s="141"/>
      <c r="AV295" s="141"/>
      <c r="AW295" s="141"/>
      <c r="AX295" s="141"/>
      <c r="AY295" s="141"/>
      <c r="AZ295" s="141"/>
      <c r="BA295" s="141"/>
      <c r="BB295" s="141"/>
      <c r="BC295" s="141"/>
      <c r="BD295" s="141"/>
      <c r="BE295" s="141"/>
      <c r="BF295" s="141"/>
      <c r="BG295" s="141"/>
      <c r="BH295" s="141"/>
      <c r="BI295" s="141"/>
    </row>
    <row r="300" ht="12">
      <c r="BL300" s="61"/>
    </row>
    <row r="301" spans="3:64" ht="12">
      <c r="C301" s="61"/>
      <c r="BL301" s="61"/>
    </row>
    <row r="302" spans="3:64" ht="12">
      <c r="C302" s="61"/>
      <c r="BL302" s="61"/>
    </row>
    <row r="303" spans="3:64" ht="12">
      <c r="C303" s="61"/>
      <c r="BL303" s="61"/>
    </row>
    <row r="304" spans="3:64" ht="12">
      <c r="C304" s="61"/>
      <c r="BL304" s="61"/>
    </row>
    <row r="305" spans="3:64" ht="12">
      <c r="C305" s="61"/>
      <c r="BL305" s="61"/>
    </row>
    <row r="306" spans="3:64" ht="12">
      <c r="C306" s="61"/>
      <c r="BL306" s="61"/>
    </row>
    <row r="307" spans="3:64" ht="12">
      <c r="C307" s="61"/>
      <c r="BL307" s="61"/>
    </row>
    <row r="308" spans="3:64" ht="12">
      <c r="C308" s="61"/>
      <c r="BL308" s="61"/>
    </row>
    <row r="309" spans="3:64" ht="12">
      <c r="C309" s="61"/>
      <c r="BL309" s="61"/>
    </row>
    <row r="310" spans="3:64" ht="12">
      <c r="C310" s="61"/>
      <c r="BL310" s="61"/>
    </row>
    <row r="311" spans="3:64" ht="12">
      <c r="C311" s="61"/>
      <c r="BL311" s="61"/>
    </row>
    <row r="312" spans="3:64" ht="12">
      <c r="C312" s="61"/>
      <c r="BL312" s="61"/>
    </row>
    <row r="313" spans="3:64" ht="12">
      <c r="C313" s="61"/>
      <c r="BL313" s="61"/>
    </row>
    <row r="314" spans="3:64" ht="12">
      <c r="C314" s="61"/>
      <c r="BL314" s="61"/>
    </row>
    <row r="315" spans="3:64" ht="12">
      <c r="C315" s="61"/>
      <c r="BL315" s="61"/>
    </row>
    <row r="316" spans="3:64" ht="12">
      <c r="C316" s="61"/>
      <c r="BL316" s="61"/>
    </row>
    <row r="317" spans="3:64" ht="12">
      <c r="C317" s="61"/>
      <c r="BL317" s="61"/>
    </row>
    <row r="318" spans="3:64" ht="12">
      <c r="C318" s="61"/>
      <c r="BL318" s="61"/>
    </row>
    <row r="319" spans="3:64" ht="12">
      <c r="C319" s="61"/>
      <c r="BL319" s="61"/>
    </row>
    <row r="320" spans="3:64" ht="12">
      <c r="C320" s="61"/>
      <c r="BL320" s="61"/>
    </row>
    <row r="321" spans="3:64" ht="12">
      <c r="C321" s="61"/>
      <c r="BL321" s="61"/>
    </row>
    <row r="322" spans="3:64" ht="12">
      <c r="C322" s="61"/>
      <c r="BL322" s="61"/>
    </row>
    <row r="323" spans="3:64" ht="12">
      <c r="C323" s="61"/>
      <c r="BL323" s="61"/>
    </row>
    <row r="324" spans="3:64" ht="12">
      <c r="C324" s="61"/>
      <c r="BL324" s="61"/>
    </row>
    <row r="325" spans="3:64" ht="12">
      <c r="C325" s="61"/>
      <c r="BL325" s="61"/>
    </row>
    <row r="326" spans="3:64" ht="12">
      <c r="C326" s="61"/>
      <c r="BL326" s="61"/>
    </row>
    <row r="327" spans="3:64" ht="12">
      <c r="C327" s="61"/>
      <c r="BL327" s="61"/>
    </row>
    <row r="328" spans="3:64" ht="12">
      <c r="C328" s="61"/>
      <c r="BL328" s="61"/>
    </row>
    <row r="329" spans="3:64" ht="12">
      <c r="C329" s="61"/>
      <c r="BL329" s="61"/>
    </row>
    <row r="330" spans="3:64" ht="12">
      <c r="C330" s="61"/>
      <c r="BL330" s="61"/>
    </row>
    <row r="331" spans="3:64" ht="12">
      <c r="C331" s="61"/>
      <c r="BL331" s="61"/>
    </row>
    <row r="332" spans="3:64" ht="12">
      <c r="C332" s="61"/>
      <c r="BL332" s="61"/>
    </row>
    <row r="333" spans="3:64" ht="12">
      <c r="C333" s="61"/>
      <c r="BL333" s="61"/>
    </row>
    <row r="334" spans="3:64" ht="12">
      <c r="C334" s="61"/>
      <c r="BL334" s="61"/>
    </row>
    <row r="335" spans="3:64" ht="12">
      <c r="C335" s="61"/>
      <c r="BL335" s="61"/>
    </row>
    <row r="336" spans="3:64" ht="12">
      <c r="C336" s="61"/>
      <c r="BL336" s="61"/>
    </row>
    <row r="337" spans="3:64" ht="12">
      <c r="C337" s="61"/>
      <c r="BL337" s="61"/>
    </row>
    <row r="338" spans="3:64" ht="12">
      <c r="C338" s="61"/>
      <c r="BL338" s="61"/>
    </row>
    <row r="339" spans="3:64" ht="12">
      <c r="C339" s="61"/>
      <c r="BL339" s="61"/>
    </row>
    <row r="340" spans="3:64" ht="12">
      <c r="C340" s="61"/>
      <c r="BL340" s="61"/>
    </row>
    <row r="341" spans="3:64" ht="12">
      <c r="C341" s="61"/>
      <c r="BL341" s="61"/>
    </row>
    <row r="342" spans="3:64" ht="12">
      <c r="C342" s="61"/>
      <c r="BL342" s="61"/>
    </row>
    <row r="343" spans="3:64" ht="12">
      <c r="C343" s="61"/>
      <c r="BL343" s="61"/>
    </row>
    <row r="344" spans="3:64" ht="12">
      <c r="C344" s="61"/>
      <c r="BL344" s="61"/>
    </row>
    <row r="345" spans="3:64" ht="12">
      <c r="C345" s="61"/>
      <c r="BL345" s="61"/>
    </row>
    <row r="346" spans="3:64" ht="12">
      <c r="C346" s="61"/>
      <c r="BL346" s="61"/>
    </row>
    <row r="347" spans="3:64" ht="12">
      <c r="C347" s="61"/>
      <c r="BL347" s="61"/>
    </row>
    <row r="348" spans="3:64" ht="12">
      <c r="C348" s="61"/>
      <c r="BL348" s="61"/>
    </row>
    <row r="349" spans="3:64" ht="12">
      <c r="C349" s="61"/>
      <c r="BL349" s="61"/>
    </row>
    <row r="350" spans="3:64" ht="12">
      <c r="C350" s="61"/>
      <c r="BL350" s="61"/>
    </row>
    <row r="351" spans="3:64" ht="12">
      <c r="C351" s="61"/>
      <c r="BL351" s="61"/>
    </row>
    <row r="352" spans="3:64" ht="12">
      <c r="C352" s="61"/>
      <c r="BL352" s="61"/>
    </row>
    <row r="353" spans="3:64" ht="12">
      <c r="C353" s="61"/>
      <c r="BL353" s="61"/>
    </row>
    <row r="354" spans="3:64" ht="12">
      <c r="C354" s="61"/>
      <c r="BL354" s="61"/>
    </row>
    <row r="355" spans="3:64" ht="12">
      <c r="C355" s="61"/>
      <c r="BL355" s="61"/>
    </row>
    <row r="356" spans="3:64" ht="12">
      <c r="C356" s="61"/>
      <c r="BL356" s="61"/>
    </row>
    <row r="357" spans="3:64" ht="12">
      <c r="C357" s="61"/>
      <c r="BL357" s="61"/>
    </row>
    <row r="358" spans="3:64" ht="12">
      <c r="C358" s="61"/>
      <c r="BL358" s="61"/>
    </row>
    <row r="359" spans="3:64" ht="12">
      <c r="C359" s="61"/>
      <c r="BL359" s="61"/>
    </row>
    <row r="360" spans="3:64" ht="12">
      <c r="C360" s="61"/>
      <c r="BL360" s="61"/>
    </row>
    <row r="361" spans="3:64" ht="12">
      <c r="C361" s="61"/>
      <c r="BL361" s="61"/>
    </row>
    <row r="362" spans="3:64" ht="12">
      <c r="C362" s="61"/>
      <c r="BL362" s="61"/>
    </row>
    <row r="363" spans="3:64" ht="12">
      <c r="C363" s="61"/>
      <c r="BL363" s="61"/>
    </row>
    <row r="364" spans="3:64" ht="12">
      <c r="C364" s="61"/>
      <c r="BL364" s="61"/>
    </row>
    <row r="365" spans="3:64" ht="12">
      <c r="C365" s="61"/>
      <c r="BL365" s="61"/>
    </row>
    <row r="366" spans="3:64" ht="12">
      <c r="C366" s="61"/>
      <c r="BL366" s="61"/>
    </row>
    <row r="367" spans="3:64" ht="12">
      <c r="C367" s="61"/>
      <c r="BL367" s="61"/>
    </row>
    <row r="368" spans="3:64" ht="12">
      <c r="C368" s="61"/>
      <c r="BL368" s="61"/>
    </row>
    <row r="369" spans="3:64" ht="12">
      <c r="C369" s="61"/>
      <c r="BL369" s="61"/>
    </row>
    <row r="370" spans="3:64" ht="12">
      <c r="C370" s="61"/>
      <c r="BL370" s="61"/>
    </row>
    <row r="371" spans="3:64" ht="12">
      <c r="C371" s="61"/>
      <c r="BL371" s="61"/>
    </row>
    <row r="372" spans="3:64" ht="12">
      <c r="C372" s="61"/>
      <c r="BL372" s="61"/>
    </row>
    <row r="373" spans="3:64" ht="12">
      <c r="C373" s="61"/>
      <c r="BL373" s="61"/>
    </row>
    <row r="374" spans="3:64" ht="12">
      <c r="C374" s="61"/>
      <c r="BL374" s="61"/>
    </row>
    <row r="375" spans="3:64" ht="12">
      <c r="C375" s="61"/>
      <c r="BL375" s="61"/>
    </row>
    <row r="376" spans="3:64" ht="12">
      <c r="C376" s="61"/>
      <c r="BL376" s="61"/>
    </row>
    <row r="377" spans="3:64" ht="12">
      <c r="C377" s="61"/>
      <c r="BL377" s="61"/>
    </row>
    <row r="378" spans="3:64" ht="12">
      <c r="C378" s="61"/>
      <c r="BL378" s="61"/>
    </row>
    <row r="379" spans="3:64" ht="12">
      <c r="C379" s="61"/>
      <c r="BL379" s="61"/>
    </row>
    <row r="380" spans="3:64" ht="12">
      <c r="C380" s="61"/>
      <c r="BL380" s="61"/>
    </row>
    <row r="381" spans="3:64" ht="12">
      <c r="C381" s="61"/>
      <c r="BL381" s="61"/>
    </row>
    <row r="382" spans="3:64" ht="12">
      <c r="C382" s="61"/>
      <c r="BL382" s="61"/>
    </row>
    <row r="383" spans="3:64" ht="12">
      <c r="C383" s="61"/>
      <c r="BL383" s="61"/>
    </row>
    <row r="384" spans="3:64" ht="12">
      <c r="C384" s="61"/>
      <c r="BL384" s="61"/>
    </row>
    <row r="385" spans="3:64" ht="12">
      <c r="C385" s="61"/>
      <c r="BL385" s="61"/>
    </row>
    <row r="386" spans="3:64" ht="12">
      <c r="C386" s="61"/>
      <c r="BL386" s="61"/>
    </row>
    <row r="387" spans="3:64" ht="12">
      <c r="C387" s="61"/>
      <c r="BL387" s="61"/>
    </row>
    <row r="388" spans="3:64" ht="12">
      <c r="C388" s="61"/>
      <c r="BL388" s="61"/>
    </row>
    <row r="389" spans="3:64" ht="12">
      <c r="C389" s="61"/>
      <c r="BL389" s="61"/>
    </row>
    <row r="390" spans="3:64" ht="12">
      <c r="C390" s="61"/>
      <c r="BL390" s="61"/>
    </row>
    <row r="391" spans="3:64" ht="12">
      <c r="C391" s="61"/>
      <c r="BL391" s="61"/>
    </row>
    <row r="392" spans="3:64" ht="12">
      <c r="C392" s="61"/>
      <c r="BL392" s="61"/>
    </row>
    <row r="393" spans="3:64" ht="12">
      <c r="C393" s="61"/>
      <c r="BL393" s="61"/>
    </row>
    <row r="394" spans="3:64" ht="12">
      <c r="C394" s="61"/>
      <c r="BL394" s="61"/>
    </row>
    <row r="395" spans="3:64" ht="12">
      <c r="C395" s="61"/>
      <c r="BL395" s="61"/>
    </row>
    <row r="396" spans="3:64" ht="12">
      <c r="C396" s="61"/>
      <c r="BL396" s="61"/>
    </row>
    <row r="397" spans="3:64" ht="12">
      <c r="C397" s="61"/>
      <c r="BL397" s="61"/>
    </row>
    <row r="398" spans="3:64" ht="12">
      <c r="C398" s="61"/>
      <c r="BL398" s="61"/>
    </row>
    <row r="399" spans="3:64" ht="12">
      <c r="C399" s="61"/>
      <c r="BL399" s="61"/>
    </row>
    <row r="400" spans="3:64" ht="12">
      <c r="C400" s="61"/>
      <c r="BL400" s="61"/>
    </row>
    <row r="401" spans="3:64" ht="12">
      <c r="C401" s="61"/>
      <c r="BL401" s="61"/>
    </row>
    <row r="402" spans="3:64" ht="12">
      <c r="C402" s="61"/>
      <c r="BL402" s="61"/>
    </row>
    <row r="403" spans="3:64" ht="12">
      <c r="C403" s="61"/>
      <c r="BL403" s="61"/>
    </row>
    <row r="404" spans="3:64" ht="12">
      <c r="C404" s="61"/>
      <c r="BL404" s="61"/>
    </row>
    <row r="405" spans="3:64" ht="12">
      <c r="C405" s="61"/>
      <c r="BL405" s="61"/>
    </row>
    <row r="406" spans="3:64" ht="12">
      <c r="C406" s="61"/>
      <c r="BL406" s="61"/>
    </row>
    <row r="407" spans="3:64" ht="12">
      <c r="C407" s="61"/>
      <c r="BL407" s="61"/>
    </row>
    <row r="408" spans="3:64" ht="12">
      <c r="C408" s="61"/>
      <c r="BL408" s="61"/>
    </row>
    <row r="409" spans="3:64" ht="12">
      <c r="C409" s="61"/>
      <c r="BL409" s="61"/>
    </row>
    <row r="410" spans="3:64" ht="12">
      <c r="C410" s="61"/>
      <c r="BL410" s="61"/>
    </row>
    <row r="411" spans="3:64" ht="12">
      <c r="C411" s="61"/>
      <c r="BL411" s="61"/>
    </row>
    <row r="412" spans="3:64" ht="12">
      <c r="C412" s="61"/>
      <c r="BL412" s="61"/>
    </row>
    <row r="413" spans="3:64" ht="12">
      <c r="C413" s="61"/>
      <c r="BL413" s="61"/>
    </row>
    <row r="414" spans="3:64" ht="12">
      <c r="C414" s="61"/>
      <c r="BL414" s="61"/>
    </row>
    <row r="415" spans="3:64" ht="12">
      <c r="C415" s="61"/>
      <c r="BL415" s="61"/>
    </row>
    <row r="416" spans="3:64" ht="12">
      <c r="C416" s="61"/>
      <c r="BL416" s="61"/>
    </row>
    <row r="417" spans="3:64" ht="12">
      <c r="C417" s="61"/>
      <c r="BL417" s="61"/>
    </row>
    <row r="418" spans="3:64" ht="12">
      <c r="C418" s="61"/>
      <c r="BL418" s="61"/>
    </row>
    <row r="419" spans="3:64" ht="12">
      <c r="C419" s="61"/>
      <c r="BL419" s="61"/>
    </row>
    <row r="420" spans="3:64" ht="12">
      <c r="C420" s="61"/>
      <c r="BL420" s="61"/>
    </row>
    <row r="421" spans="3:64" ht="12">
      <c r="C421" s="61"/>
      <c r="BL421" s="61"/>
    </row>
    <row r="422" spans="3:64" ht="12">
      <c r="C422" s="61"/>
      <c r="BL422" s="61"/>
    </row>
    <row r="423" spans="3:64" ht="12">
      <c r="C423" s="61"/>
      <c r="BL423" s="61"/>
    </row>
    <row r="424" spans="3:64" ht="12">
      <c r="C424" s="61"/>
      <c r="BL424" s="61"/>
    </row>
    <row r="425" spans="3:64" ht="12">
      <c r="C425" s="61"/>
      <c r="BL425" s="61"/>
    </row>
    <row r="426" spans="3:64" ht="12">
      <c r="C426" s="61"/>
      <c r="BL426" s="61"/>
    </row>
    <row r="427" spans="3:64" ht="12">
      <c r="C427" s="61"/>
      <c r="BL427" s="61"/>
    </row>
    <row r="428" spans="3:64" ht="12">
      <c r="C428" s="61"/>
      <c r="BL428" s="61"/>
    </row>
    <row r="429" spans="3:64" ht="12">
      <c r="C429" s="61"/>
      <c r="BL429" s="61"/>
    </row>
    <row r="430" spans="3:64" ht="12">
      <c r="C430" s="61"/>
      <c r="BL430" s="61"/>
    </row>
    <row r="431" spans="3:64" ht="12">
      <c r="C431" s="61"/>
      <c r="BL431" s="61"/>
    </row>
    <row r="432" spans="3:64" ht="12">
      <c r="C432" s="61"/>
      <c r="BL432" s="61"/>
    </row>
    <row r="433" spans="3:64" ht="12">
      <c r="C433" s="61"/>
      <c r="BL433" s="61"/>
    </row>
    <row r="434" spans="3:64" ht="12">
      <c r="C434" s="61"/>
      <c r="BL434" s="61"/>
    </row>
    <row r="435" spans="3:64" ht="12">
      <c r="C435" s="61"/>
      <c r="BL435" s="61"/>
    </row>
    <row r="436" spans="3:64" ht="12">
      <c r="C436" s="61"/>
      <c r="BL436" s="61"/>
    </row>
    <row r="437" spans="3:64" ht="12">
      <c r="C437" s="61"/>
      <c r="BL437" s="61"/>
    </row>
    <row r="438" spans="3:64" ht="12">
      <c r="C438" s="61"/>
      <c r="BL438" s="61"/>
    </row>
    <row r="439" spans="3:64" ht="12">
      <c r="C439" s="61"/>
      <c r="BL439" s="61"/>
    </row>
    <row r="440" spans="3:64" ht="12">
      <c r="C440" s="61"/>
      <c r="BL440" s="61"/>
    </row>
    <row r="441" spans="3:64" ht="12">
      <c r="C441" s="61"/>
      <c r="BL441" s="61"/>
    </row>
    <row r="442" spans="3:64" ht="12">
      <c r="C442" s="61"/>
      <c r="BL442" s="61"/>
    </row>
    <row r="443" spans="3:64" ht="12">
      <c r="C443" s="61"/>
      <c r="BL443" s="61"/>
    </row>
    <row r="444" spans="3:64" ht="12">
      <c r="C444" s="61"/>
      <c r="BL444" s="61"/>
    </row>
    <row r="445" spans="3:64" ht="12">
      <c r="C445" s="61"/>
      <c r="BL445" s="61"/>
    </row>
    <row r="446" spans="3:64" ht="12">
      <c r="C446" s="61"/>
      <c r="BL446" s="61"/>
    </row>
    <row r="447" spans="3:64" ht="12">
      <c r="C447" s="61"/>
      <c r="BL447" s="61"/>
    </row>
    <row r="448" spans="3:64" ht="12">
      <c r="C448" s="61"/>
      <c r="BL448" s="61"/>
    </row>
    <row r="449" spans="3:64" ht="12">
      <c r="C449" s="61"/>
      <c r="BL449" s="61"/>
    </row>
    <row r="450" spans="3:64" ht="12">
      <c r="C450" s="61"/>
      <c r="BL450" s="61"/>
    </row>
    <row r="451" spans="3:64" ht="12">
      <c r="C451" s="61"/>
      <c r="BL451" s="61"/>
    </row>
    <row r="452" spans="3:64" ht="12">
      <c r="C452" s="61"/>
      <c r="BL452" s="61"/>
    </row>
    <row r="453" ht="12">
      <c r="C453" s="61"/>
    </row>
  </sheetData>
  <sheetProtection insertColumns="0"/>
  <mergeCells count="6">
    <mergeCell ref="B5:B7"/>
    <mergeCell ref="BL5:BO5"/>
    <mergeCell ref="B102:B104"/>
    <mergeCell ref="BL102:BO102"/>
    <mergeCell ref="B193:B195"/>
    <mergeCell ref="BL193:BO193"/>
  </mergeCells>
  <dataValidations count="1">
    <dataValidation type="list" allowBlank="1" showInputMessage="1" showErrorMessage="1" sqref="BN2">
      <formula1>"Enero, Febrero, Marzo,Abril, Mayo, Junio, Julio, Agosto, Septiembre, Octubre, Noviembre, Diciembre"</formula1>
    </dataValidation>
  </dataValidations>
  <printOptions horizontalCentered="1"/>
  <pageMargins left="0.3937007874015748" right="0.3937007874015748" top="0.7086614173228347" bottom="0.4724409448818898" header="0.1968503937007874" footer="0.1968503937007874"/>
  <pageSetup firstPageNumber="1" useFirstPageNumber="1" horizontalDpi="600" verticalDpi="600" orientation="landscape" paperSize="119" scale="27" r:id="rId2"/>
  <headerFooter scaleWithDoc="0">
    <oddHeader>&amp;L&amp;G&amp;R&amp;G</oddHeader>
    <oddFooter>&amp;R&amp;G
&amp;8&amp;P/&amp;N</oddFooter>
  </headerFooter>
  <rowBreaks count="2" manualBreakCount="2">
    <brk id="97" max="255" man="1"/>
    <brk id="188" max="255" man="1"/>
  </rowBreaks>
  <colBreaks count="1" manualBreakCount="1">
    <brk id="63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 Caballero Graciela</dc:creator>
  <cp:keywords/>
  <dc:description/>
  <cp:lastModifiedBy>HECTOR REYES SANABRIA</cp:lastModifiedBy>
  <cp:lastPrinted>2024-07-02T23:28:26Z</cp:lastPrinted>
  <dcterms:created xsi:type="dcterms:W3CDTF">2013-08-27T20:47:42Z</dcterms:created>
  <dcterms:modified xsi:type="dcterms:W3CDTF">2024-07-02T23:28:37Z</dcterms:modified>
  <cp:category/>
  <cp:version/>
  <cp:contentType/>
  <cp:contentStatus/>
</cp:coreProperties>
</file>